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228"/>
  <workbookPr defaultThemeVersion="124226"/>
  <mc:AlternateContent xmlns:mc="http://schemas.openxmlformats.org/markup-compatibility/2006">
    <mc:Choice Requires="x15">
      <x15ac:absPath xmlns:x15ac="http://schemas.microsoft.com/office/spreadsheetml/2010/11/ac" url="C:\Users\Adam\Desktop\"/>
    </mc:Choice>
  </mc:AlternateContent>
  <xr:revisionPtr revIDLastSave="0" documentId="8_{22182E19-AC5A-4C13-9FDD-31E3C6BECB12}" xr6:coauthVersionLast="45" xr6:coauthVersionMax="45" xr10:uidLastSave="{00000000-0000-0000-0000-000000000000}"/>
  <bookViews>
    <workbookView xWindow="3030" yWindow="3030" windowWidth="21600" windowHeight="11145" xr2:uid="{00000000-000D-0000-FFFF-FFFF00000000}"/>
  </bookViews>
  <sheets>
    <sheet name="Calculator" sheetId="1" r:id="rId1"/>
    <sheet name="Tables" sheetId="2" r:id="rId2"/>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4" i="1" l="1"/>
  <c r="B21" i="1"/>
  <c r="B20" i="1"/>
  <c r="B46" i="1" l="1"/>
  <c r="B41" i="1"/>
  <c r="B32" i="1"/>
  <c r="B45" i="1"/>
  <c r="B40" i="1"/>
  <c r="B31" i="1"/>
  <c r="B44" i="1"/>
  <c r="B39" i="1"/>
  <c r="B30" i="1"/>
  <c r="B29" i="1"/>
  <c r="B33" i="1"/>
  <c r="B23" i="1"/>
  <c r="B22" i="1"/>
  <c r="C20" i="1"/>
  <c r="C8" i="1"/>
  <c r="D8" i="1" l="1"/>
  <c r="E8" i="1" s="1"/>
  <c r="C44" i="1"/>
  <c r="C46" i="1" l="1"/>
  <c r="C45" i="1"/>
  <c r="C39" i="1"/>
  <c r="C41" i="1"/>
  <c r="C40" i="1"/>
  <c r="C33" i="1" l="1"/>
  <c r="C32" i="1"/>
  <c r="C31" i="1"/>
  <c r="C30" i="1"/>
  <c r="C29" i="1"/>
  <c r="C23" i="1" l="1"/>
  <c r="C24" i="1"/>
  <c r="C22" i="1" l="1"/>
  <c r="C21" i="1"/>
</calcChain>
</file>

<file path=xl/sharedStrings.xml><?xml version="1.0" encoding="utf-8"?>
<sst xmlns="http://schemas.openxmlformats.org/spreadsheetml/2006/main" count="127" uniqueCount="90">
  <si>
    <t>Percentile</t>
  </si>
  <si>
    <t>Low Average</t>
  </si>
  <si>
    <t>Average</t>
  </si>
  <si>
    <t>High Average</t>
  </si>
  <si>
    <t>Superior</t>
  </si>
  <si>
    <t>Very Superior</t>
  </si>
  <si>
    <t>Mildly Impaired</t>
  </si>
  <si>
    <t>2%-8.99%</t>
  </si>
  <si>
    <t>9%-24.99%</t>
  </si>
  <si>
    <t>25%-74.99%</t>
  </si>
  <si>
    <t>75%-90.99%</t>
  </si>
  <si>
    <t>91%-97.99%</t>
  </si>
  <si>
    <t>Descriptor:</t>
  </si>
  <si>
    <t>Percentile Range:</t>
  </si>
  <si>
    <t>Moderately Impaired</t>
  </si>
  <si>
    <t>&lt;1%</t>
  </si>
  <si>
    <t>1%-1.99%</t>
  </si>
  <si>
    <t>Intercept</t>
  </si>
  <si>
    <t>Age</t>
  </si>
  <si>
    <t>Education</t>
  </si>
  <si>
    <t>Sex (M = 0, F = 1)</t>
  </si>
  <si>
    <t>Sex</t>
  </si>
  <si>
    <t>TICS-M NORMS CALCULATOR</t>
  </si>
  <si>
    <t>Model coefficients</t>
  </si>
  <si>
    <t>Z scores and percentiles</t>
  </si>
  <si>
    <t>4. Age, Education and Sex</t>
  </si>
  <si>
    <t>MODEL</t>
  </si>
  <si>
    <t>3. Age and Education</t>
  </si>
  <si>
    <t>2. Age</t>
  </si>
  <si>
    <t>1. Education</t>
  </si>
  <si>
    <t>0. No Adjustment</t>
  </si>
  <si>
    <t>Age (years)</t>
  </si>
  <si>
    <t>Education (years)</t>
  </si>
  <si>
    <t>Regression-based normative data</t>
  </si>
  <si>
    <r>
      <rPr>
        <b/>
        <i/>
        <sz val="11"/>
        <rFont val="Arial"/>
        <family val="2"/>
      </rPr>
      <t>Z</t>
    </r>
    <r>
      <rPr>
        <b/>
        <sz val="11"/>
        <rFont val="Arial"/>
        <family val="2"/>
      </rPr>
      <t xml:space="preserve"> Score</t>
    </r>
  </si>
  <si>
    <t>&gt;98%</t>
  </si>
  <si>
    <t>Retest TICS-M (two years)</t>
  </si>
  <si>
    <t>TICS-M (raw score /39)</t>
  </si>
  <si>
    <t>Retest change score</t>
  </si>
  <si>
    <t>WHOLE SAMPLE</t>
  </si>
  <si>
    <t>ROBUST SAMPLE</t>
  </si>
  <si>
    <t>Severely Impaired</t>
  </si>
  <si>
    <t>Percentiles</t>
  </si>
  <si>
    <t>Whole sample</t>
  </si>
  <si>
    <t>Robust sample</t>
  </si>
  <si>
    <r>
      <t>SEE</t>
    </r>
    <r>
      <rPr>
        <b/>
        <vertAlign val="superscript"/>
        <sz val="11"/>
        <color theme="0" tint="-0.499984740745262"/>
        <rFont val="Arial"/>
        <family val="2"/>
      </rPr>
      <t>#</t>
    </r>
  </si>
  <si>
    <t>Normative group</t>
  </si>
  <si>
    <t>Demographic group </t>
  </si>
  <si>
    <t>Age group</t>
  </si>
  <si>
    <t>M</t>
  </si>
  <si>
    <t>SD</t>
  </si>
  <si>
    <t>n</t>
  </si>
  <si>
    <t>70-74</t>
  </si>
  <si>
    <t>75-79</t>
  </si>
  <si>
    <t>80-84</t>
  </si>
  <si>
    <t>85+</t>
  </si>
  <si>
    <t>&lt;9</t>
  </si>
  <si>
    <t>9-10</t>
  </si>
  <si>
    <t>11-12</t>
  </si>
  <si>
    <t>24.80</t>
  </si>
  <si>
    <t>13-15</t>
  </si>
  <si>
    <t>≥16</t>
  </si>
  <si>
    <t>25.10</t>
  </si>
  <si>
    <t>25.80</t>
  </si>
  <si>
    <t>26.00</t>
  </si>
  <si>
    <t>Tablulated norms</t>
  </si>
  <si>
    <t xml:space="preserve">Table 3. Normative data for TICS-M stratified by age group, education, and age by education.  </t>
  </si>
  <si>
    <t>Age and Education</t>
  </si>
  <si>
    <t>70-74; &lt;11</t>
  </si>
  <si>
    <t>70-74; ≥11</t>
  </si>
  <si>
    <t>75-79; &lt;11</t>
  </si>
  <si>
    <t>75-79; ≥11</t>
  </si>
  <si>
    <t>80-84; &lt;11</t>
  </si>
  <si>
    <t>80-84; ≥11</t>
  </si>
  <si>
    <t>85+; &lt;11</t>
  </si>
  <si>
    <t>85+; ≥11</t>
  </si>
  <si>
    <t>KEY (norms)</t>
  </si>
  <si>
    <t>RETEST</t>
  </si>
  <si>
    <t>NORMS</t>
  </si>
  <si>
    <t>Descriptor</t>
  </si>
  <si>
    <t xml:space="preserve">Percentile ranges for TICS-M scores (no corrections). </t>
  </si>
  <si>
    <r>
      <rPr>
        <b/>
        <i/>
        <sz val="10"/>
        <rFont val="Arial"/>
        <family val="2"/>
      </rPr>
      <t xml:space="preserve">Instructions: </t>
    </r>
    <r>
      <rPr>
        <i/>
        <sz val="10"/>
        <rFont val="Arial"/>
        <family val="2"/>
      </rPr>
      <t xml:space="preserve">Enter TICS-M score, Age (in years, can be decimals), Education (years of formal education), and Sex </t>
    </r>
    <r>
      <rPr>
        <i/>
        <sz val="10"/>
        <color theme="1"/>
        <rFont val="Arial"/>
        <family val="2"/>
      </rPr>
      <t xml:space="preserve">(male: 0; female: 1) into the blue boxes below. Leave respective cells blank if not correcting for age, education, or sex. Sample data is entered based on the example discussed in Bentvelzen et al., 2019. Enter retest score into green box - a sample retest score is entered showing borderline reliable change. A tabulated norms calculator (from Table 3) is below the regression-based norms. </t>
    </r>
  </si>
  <si>
    <r>
      <rPr>
        <b/>
        <sz val="8"/>
        <rFont val="Arial"/>
        <family val="2"/>
      </rPr>
      <t xml:space="preserve">Reference: </t>
    </r>
    <r>
      <rPr>
        <sz val="8"/>
        <rFont val="Arial"/>
        <family val="2"/>
      </rPr>
      <t xml:space="preserve">Bentvelzen et al., 2019. The TICS-M telephone cognitive screen: Comprehensive psychometric and normative data from the Sydney Memory and Ageing Study. </t>
    </r>
  </si>
  <si>
    <t xml:space="preserve">* Whole Sample norms and is not demographically-corrected.  </t>
  </si>
  <si>
    <t>TABULATED NORMS (from Table 3 in Bentvelzen et al., 2019)</t>
  </si>
  <si>
    <t>Z-score (two-tailed)</t>
  </si>
  <si>
    <t>Borderline</t>
  </si>
  <si>
    <t># Standard Error of the Estimate of the regression equation. ^ No Adjustment uses Standard Deviation</t>
  </si>
  <si>
    <t>Reliable (90% CI)</t>
  </si>
  <si>
    <t>Z-score of 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</si>
</sst>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0"/>
    <numFmt numFmtId="166" formatCode="0.000000"/>
  </numFmts>
  <fonts count="38" x14ac:knownFonts="1">
    <font>
      <sz val="11"/>
      <color theme="1"/>
      <name val="Calibri"/>
      <family val="2"/>
      <scheme val="minor"/>
    </font>
    <font>
      <sz val="8"/>
      <name val="Calibri"/>
      <family val="2"/>
    </font>
    <font>
      <sz val="11"/>
      <color theme="1"/>
      <name val="Calibri"/>
      <family val="2"/>
      <scheme val="minor"/>
    </font>
    <font>
      <b/>
      <sz val="11"/>
      <color rgb="FFFA7D00"/>
      <name val="Calibri"/>
      <family val="2"/>
      <scheme val="minor"/>
    </font>
    <font>
      <b/>
      <sz val="13"/>
      <color theme="3"/>
      <name val="Calibri"/>
      <family val="2"/>
      <scheme val="minor"/>
    </font>
    <font>
      <sz val="11"/>
      <color rgb="FF3F3F76"/>
      <name val="Calibri"/>
      <family val="2"/>
      <scheme val="minor"/>
    </font>
    <font>
      <b/>
      <u/>
      <sz val="18"/>
      <color theme="1"/>
      <name val="Arial"/>
      <family val="2"/>
    </font>
    <font>
      <sz val="11"/>
      <color theme="1"/>
      <name val="Arial"/>
      <family val="2"/>
    </font>
    <font>
      <b/>
      <sz val="12"/>
      <name val="Arial"/>
      <family val="2"/>
    </font>
    <font>
      <b/>
      <sz val="13"/>
      <name val="Arial"/>
      <family val="2"/>
    </font>
    <font>
      <sz val="11"/>
      <name val="Arial"/>
      <family val="2"/>
    </font>
    <font>
      <b/>
      <sz val="11"/>
      <name val="Arial"/>
      <family val="2"/>
    </font>
    <font>
      <sz val="10"/>
      <name val="Arial"/>
      <family val="2"/>
    </font>
    <font>
      <b/>
      <sz val="14"/>
      <name val="Arial"/>
      <family val="2"/>
    </font>
    <font>
      <b/>
      <i/>
      <sz val="11"/>
      <name val="Arial"/>
      <family val="2"/>
    </font>
    <font>
      <b/>
      <sz val="11"/>
      <color theme="1"/>
      <name val="Arial"/>
      <family val="2"/>
    </font>
    <font>
      <b/>
      <sz val="10"/>
      <name val="Arial"/>
      <family val="2"/>
    </font>
    <font>
      <sz val="11"/>
      <color rgb="FF9C0006"/>
      <name val="Calibri"/>
      <family val="2"/>
      <scheme val="minor"/>
    </font>
    <font>
      <i/>
      <sz val="10"/>
      <name val="Arial"/>
      <family val="2"/>
    </font>
    <font>
      <i/>
      <sz val="10"/>
      <color theme="1"/>
      <name val="Arial"/>
      <family val="2"/>
    </font>
    <font>
      <b/>
      <sz val="10"/>
      <color rgb="FF000000"/>
      <name val="Arial"/>
      <family val="2"/>
    </font>
    <font>
      <sz val="10"/>
      <color rgb="FF000000"/>
      <name val="Arial"/>
      <family val="2"/>
    </font>
    <font>
      <b/>
      <u/>
      <sz val="14"/>
      <name val="Arial"/>
      <family val="2"/>
    </font>
    <font>
      <u/>
      <sz val="10"/>
      <name val="Arial"/>
      <family val="2"/>
    </font>
    <font>
      <b/>
      <i/>
      <sz val="14"/>
      <name val="Arial"/>
      <family val="2"/>
    </font>
    <font>
      <b/>
      <sz val="14"/>
      <color theme="0" tint="-0.499984740745262"/>
      <name val="Arial"/>
      <family val="2"/>
    </font>
    <font>
      <sz val="11"/>
      <color theme="0" tint="-0.499984740745262"/>
      <name val="Arial"/>
      <family val="2"/>
    </font>
    <font>
      <b/>
      <sz val="11"/>
      <color theme="0" tint="-0.499984740745262"/>
      <name val="Arial"/>
      <family val="2"/>
    </font>
    <font>
      <b/>
      <vertAlign val="superscript"/>
      <sz val="11"/>
      <color theme="0" tint="-0.499984740745262"/>
      <name val="Arial"/>
      <family val="2"/>
    </font>
    <font>
      <sz val="10"/>
      <color theme="0" tint="-0.499984740745262"/>
      <name val="Arial"/>
      <family val="2"/>
    </font>
    <font>
      <i/>
      <sz val="11"/>
      <color theme="1"/>
      <name val="Arial"/>
      <family val="2"/>
    </font>
    <font>
      <i/>
      <sz val="11"/>
      <color theme="0" tint="-0.499984740745262"/>
      <name val="Arial"/>
      <family val="2"/>
    </font>
    <font>
      <u/>
      <sz val="11"/>
      <color theme="1"/>
      <name val="Arial"/>
      <family val="2"/>
    </font>
    <font>
      <b/>
      <sz val="11"/>
      <color rgb="FF000000"/>
      <name val="Arial"/>
      <family val="2"/>
    </font>
    <font>
      <b/>
      <i/>
      <sz val="10"/>
      <name val="Arial"/>
      <family val="2"/>
    </font>
    <font>
      <sz val="8"/>
      <name val="Arial"/>
      <family val="2"/>
    </font>
    <font>
      <b/>
      <sz val="8"/>
      <name val="Arial"/>
      <family val="2"/>
    </font>
    <font>
      <i/>
      <sz val="8"/>
      <name val="Arial"/>
      <family val="2"/>
    </font>
  </fonts>
  <fills count="18">
    <fill>
      <patternFill patternType="none"/>
    </fill>
    <fill>
      <patternFill patternType="gray125"/>
    </fill>
    <fill>
      <patternFill patternType="solid">
        <fgColor theme="4" tint="0.59999389629810485"/>
        <bgColor indexed="65"/>
      </patternFill>
    </fill>
    <fill>
      <patternFill patternType="solid">
        <fgColor theme="5" tint="0.59999389629810485"/>
        <bgColor indexed="65"/>
      </patternFill>
    </fill>
    <fill>
      <patternFill patternType="solid">
        <fgColor rgb="FFF2F2F2"/>
      </patternFill>
    </fill>
    <fill>
      <patternFill patternType="solid">
        <fgColor rgb="FFFFCC99"/>
      </patternFill>
    </fill>
    <fill>
      <patternFill patternType="solid">
        <fgColor theme="9" tint="-0.24994659260841701"/>
        <bgColor indexed="64"/>
      </patternFill>
    </fill>
    <fill>
      <patternFill patternType="solid">
        <fgColor rgb="FFFFFF00"/>
        <bgColor indexed="64"/>
      </patternFill>
    </fill>
    <fill>
      <patternFill patternType="solid">
        <fgColor rgb="FFFFFF99"/>
        <bgColor indexed="64"/>
      </patternFill>
    </fill>
    <fill>
      <patternFill patternType="solid">
        <fgColor rgb="FF92D050"/>
        <bgColor indexed="64"/>
      </patternFill>
    </fill>
    <fill>
      <patternFill patternType="solid">
        <fgColor rgb="FF00B050"/>
        <bgColor indexed="64"/>
      </patternFill>
    </fill>
    <fill>
      <patternFill patternType="solid">
        <fgColor rgb="FFCC3300"/>
        <bgColor indexed="64"/>
      </patternFill>
    </fill>
    <fill>
      <patternFill patternType="solid">
        <fgColor rgb="FFECB366"/>
        <bgColor indexed="64"/>
      </patternFill>
    </fill>
    <fill>
      <patternFill patternType="solid">
        <fgColor rgb="FFFF0000"/>
        <bgColor indexed="64"/>
      </patternFill>
    </fill>
    <fill>
      <patternFill patternType="solid">
        <fgColor rgb="FFFFC7CE"/>
      </patternFill>
    </fill>
    <fill>
      <patternFill patternType="solid">
        <fgColor rgb="FFAFE4FF"/>
        <bgColor indexed="64"/>
      </patternFill>
    </fill>
    <fill>
      <patternFill patternType="solid">
        <fgColor rgb="FFCDFFEB"/>
        <bgColor indexed="64"/>
      </patternFill>
    </fill>
    <fill>
      <patternFill patternType="solid">
        <fgColor rgb="FF66FF33"/>
        <bgColor indexed="64"/>
      </patternFill>
    </fill>
  </fills>
  <borders count="21">
    <border>
      <left/>
      <right/>
      <top/>
      <bottom/>
      <diagonal/>
    </border>
    <border>
      <left style="thin">
        <color rgb="FF7F7F7F"/>
      </left>
      <right style="thin">
        <color rgb="FF7F7F7F"/>
      </right>
      <top style="thin">
        <color rgb="FF7F7F7F"/>
      </top>
      <bottom style="thin">
        <color rgb="FF7F7F7F"/>
      </bottom>
      <diagonal/>
    </border>
    <border>
      <left/>
      <right/>
      <top/>
      <bottom style="thick">
        <color theme="4" tint="0.499984740745262"/>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thick">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style="medium">
        <color indexed="64"/>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7">
    <xf numFmtId="0" fontId="0" fillId="0" borderId="0"/>
    <xf numFmtId="0" fontId="2" fillId="2" borderId="0" applyNumberFormat="0" applyBorder="0" applyAlignment="0" applyProtection="0"/>
    <xf numFmtId="0" fontId="2" fillId="3" borderId="0" applyNumberFormat="0" applyBorder="0" applyAlignment="0" applyProtection="0"/>
    <xf numFmtId="0" fontId="3" fillId="4" borderId="1" applyNumberFormat="0" applyAlignment="0" applyProtection="0"/>
    <xf numFmtId="0" fontId="4" fillId="0" borderId="2" applyNumberFormat="0" applyFill="0" applyAlignment="0" applyProtection="0"/>
    <xf numFmtId="0" fontId="5" fillId="5" borderId="1" applyNumberFormat="0" applyAlignment="0" applyProtection="0"/>
    <xf numFmtId="0" fontId="17" fillId="14" borderId="0" applyNumberFormat="0" applyBorder="0" applyAlignment="0" applyProtection="0"/>
  </cellStyleXfs>
  <cellXfs count="111">
    <xf numFmtId="0" fontId="0" fillId="0" borderId="0" xfId="0"/>
    <xf numFmtId="0" fontId="7" fillId="0" borderId="0" xfId="0" applyFont="1"/>
    <xf numFmtId="0" fontId="10" fillId="0" borderId="0" xfId="0" applyFont="1"/>
    <xf numFmtId="0" fontId="11" fillId="0" borderId="0" xfId="5" applyFont="1" applyFill="1" applyBorder="1" applyAlignment="1" applyProtection="1">
      <alignment horizontal="center"/>
      <protection locked="0"/>
    </xf>
    <xf numFmtId="0" fontId="12" fillId="0" borderId="0" xfId="0" applyFont="1"/>
    <xf numFmtId="0" fontId="13" fillId="0" borderId="0" xfId="4" applyFont="1" applyBorder="1"/>
    <xf numFmtId="0" fontId="11" fillId="0" borderId="8" xfId="5" applyFont="1" applyFill="1" applyBorder="1" applyAlignment="1" applyProtection="1">
      <alignment horizontal="left"/>
      <protection locked="0"/>
    </xf>
    <xf numFmtId="0" fontId="11" fillId="0" borderId="9" xfId="4" applyFont="1" applyBorder="1" applyAlignment="1">
      <alignment horizontal="center"/>
    </xf>
    <xf numFmtId="0" fontId="11" fillId="0" borderId="5" xfId="4" applyFont="1" applyBorder="1" applyAlignment="1">
      <alignment horizontal="left"/>
    </xf>
    <xf numFmtId="164" fontId="11" fillId="4" borderId="6" xfId="3" applyNumberFormat="1" applyFont="1" applyBorder="1" applyAlignment="1">
      <alignment horizontal="center"/>
    </xf>
    <xf numFmtId="2" fontId="11" fillId="4" borderId="7" xfId="3" applyNumberFormat="1" applyFont="1" applyBorder="1" applyAlignment="1">
      <alignment horizontal="center"/>
    </xf>
    <xf numFmtId="0" fontId="11" fillId="0" borderId="0" xfId="4" applyFont="1" applyBorder="1" applyAlignment="1">
      <alignment horizontal="center"/>
    </xf>
    <xf numFmtId="0" fontId="16" fillId="0" borderId="0" xfId="1" applyFont="1" applyFill="1" applyAlignment="1">
      <alignment horizontal="left"/>
    </xf>
    <xf numFmtId="0" fontId="16" fillId="0" borderId="0" xfId="0" applyFont="1" applyAlignment="1">
      <alignment horizontal="center"/>
    </xf>
    <xf numFmtId="0" fontId="16" fillId="10" borderId="0" xfId="0" applyFont="1" applyFill="1" applyAlignment="1">
      <alignment horizontal="center"/>
    </xf>
    <xf numFmtId="0" fontId="16" fillId="9" borderId="0" xfId="0" applyFont="1" applyFill="1" applyAlignment="1">
      <alignment horizontal="center"/>
    </xf>
    <xf numFmtId="0" fontId="16" fillId="7" borderId="0" xfId="0" applyFont="1" applyFill="1" applyAlignment="1">
      <alignment horizontal="center"/>
    </xf>
    <xf numFmtId="0" fontId="16" fillId="8" borderId="0" xfId="0" applyFont="1" applyFill="1" applyAlignment="1">
      <alignment horizontal="center"/>
    </xf>
    <xf numFmtId="0" fontId="16" fillId="12" borderId="0" xfId="0" applyFont="1" applyFill="1" applyAlignment="1">
      <alignment horizontal="center"/>
    </xf>
    <xf numFmtId="0" fontId="16" fillId="6" borderId="0" xfId="0" applyFont="1" applyFill="1" applyAlignment="1">
      <alignment horizontal="center"/>
    </xf>
    <xf numFmtId="0" fontId="16" fillId="11" borderId="0" xfId="0" applyFont="1" applyFill="1" applyAlignment="1">
      <alignment horizontal="center"/>
    </xf>
    <xf numFmtId="0" fontId="16" fillId="13" borderId="0" xfId="0" applyFont="1" applyFill="1" applyAlignment="1">
      <alignment horizontal="center"/>
    </xf>
    <xf numFmtId="0" fontId="6" fillId="0" borderId="0" xfId="0" applyFont="1"/>
    <xf numFmtId="0" fontId="21" fillId="0" borderId="11" xfId="0" applyFont="1" applyBorder="1" applyAlignment="1">
      <alignment vertical="center"/>
    </xf>
    <xf numFmtId="0" fontId="21" fillId="0" borderId="11" xfId="0" applyFont="1" applyBorder="1" applyAlignment="1">
      <alignment horizontal="center" vertical="center"/>
    </xf>
    <xf numFmtId="0" fontId="21" fillId="0" borderId="11" xfId="0" applyFont="1" applyBorder="1" applyAlignment="1">
      <alignment horizontal="center" vertical="center" wrapText="1"/>
    </xf>
    <xf numFmtId="0" fontId="21" fillId="0" borderId="0" xfId="0" applyFont="1" applyAlignment="1">
      <alignment vertical="center"/>
    </xf>
    <xf numFmtId="0" fontId="21" fillId="0" borderId="0" xfId="0" applyFont="1" applyAlignment="1">
      <alignment horizontal="center" vertical="center"/>
    </xf>
    <xf numFmtId="0" fontId="21" fillId="0" borderId="0" xfId="0" applyFont="1" applyAlignment="1">
      <alignment horizontal="center" vertical="center" wrapText="1"/>
    </xf>
    <xf numFmtId="0" fontId="23" fillId="0" borderId="0" xfId="0" applyFont="1"/>
    <xf numFmtId="0" fontId="25" fillId="0" borderId="0" xfId="4" applyFont="1" applyBorder="1"/>
    <xf numFmtId="0" fontId="26" fillId="0" borderId="0" xfId="0" applyFont="1"/>
    <xf numFmtId="0" fontId="27" fillId="0" borderId="0" xfId="4" applyFont="1" applyBorder="1"/>
    <xf numFmtId="0" fontId="27" fillId="0" borderId="0" xfId="0" applyFont="1"/>
    <xf numFmtId="0" fontId="27" fillId="0" borderId="0" xfId="0" applyFont="1" applyAlignment="1">
      <alignment horizontal="center"/>
    </xf>
    <xf numFmtId="166" fontId="26" fillId="0" borderId="0" xfId="0" applyNumberFormat="1" applyFont="1"/>
    <xf numFmtId="0" fontId="29" fillId="0" borderId="0" xfId="0" applyFont="1"/>
    <xf numFmtId="0" fontId="27" fillId="0" borderId="0" xfId="0" applyFont="1" applyAlignment="1">
      <alignment vertical="center"/>
    </xf>
    <xf numFmtId="0" fontId="26" fillId="0" borderId="0" xfId="0" applyFont="1" applyAlignment="1">
      <alignment vertical="center"/>
    </xf>
    <xf numFmtId="0" fontId="26" fillId="0" borderId="11" xfId="0" applyFont="1" applyBorder="1" applyAlignment="1">
      <alignment vertical="center"/>
    </xf>
    <xf numFmtId="0" fontId="31" fillId="0" borderId="11" xfId="0" applyFont="1" applyBorder="1" applyAlignment="1">
      <alignment horizontal="center" vertical="center"/>
    </xf>
    <xf numFmtId="0" fontId="31" fillId="0" borderId="0" xfId="0" applyFont="1" applyAlignment="1">
      <alignment horizontal="center" vertical="center"/>
    </xf>
    <xf numFmtId="0" fontId="26" fillId="0" borderId="0" xfId="0" applyFont="1" applyAlignment="1">
      <alignment horizontal="right" vertical="center"/>
    </xf>
    <xf numFmtId="0" fontId="26" fillId="0" borderId="11" xfId="0" applyFont="1" applyBorder="1" applyAlignment="1">
      <alignment horizontal="right" vertical="center"/>
    </xf>
    <xf numFmtId="0" fontId="26" fillId="0" borderId="0" xfId="0" applyFont="1" applyAlignment="1">
      <alignment horizontal="center" vertical="center"/>
    </xf>
    <xf numFmtId="16" fontId="26" fillId="0" borderId="0" xfId="0" quotePrefix="1" applyNumberFormat="1" applyFont="1" applyAlignment="1">
      <alignment horizontal="center" vertical="center"/>
    </xf>
    <xf numFmtId="0" fontId="26" fillId="0" borderId="0" xfId="0" quotePrefix="1" applyFont="1" applyAlignment="1">
      <alignment horizontal="right" vertical="center"/>
    </xf>
    <xf numFmtId="0" fontId="26" fillId="0" borderId="11" xfId="0" applyFont="1" applyBorder="1" applyAlignment="1">
      <alignment horizontal="center" vertical="center"/>
    </xf>
    <xf numFmtId="0" fontId="20" fillId="0" borderId="0" xfId="0" applyFont="1"/>
    <xf numFmtId="165" fontId="15" fillId="0" borderId="0" xfId="0" applyNumberFormat="1" applyFont="1"/>
    <xf numFmtId="165" fontId="33" fillId="0" borderId="0" xfId="0" applyNumberFormat="1" applyFont="1"/>
    <xf numFmtId="165" fontId="21" fillId="0" borderId="0" xfId="0" applyNumberFormat="1" applyFont="1" applyAlignment="1">
      <alignment vertical="center"/>
    </xf>
    <xf numFmtId="0" fontId="11" fillId="0" borderId="13" xfId="4" applyFont="1" applyBorder="1" applyAlignment="1">
      <alignment horizontal="center"/>
    </xf>
    <xf numFmtId="2" fontId="11" fillId="4" borderId="12" xfId="3" applyNumberFormat="1" applyFont="1" applyBorder="1" applyAlignment="1">
      <alignment horizontal="center"/>
    </xf>
    <xf numFmtId="1" fontId="11" fillId="15" borderId="4" xfId="5" applyNumberFormat="1" applyFont="1" applyFill="1" applyBorder="1" applyAlignment="1" applyProtection="1">
      <alignment horizontal="center"/>
      <protection locked="0"/>
    </xf>
    <xf numFmtId="1" fontId="11" fillId="15" borderId="15" xfId="5" applyNumberFormat="1" applyFont="1" applyFill="1" applyBorder="1" applyAlignment="1" applyProtection="1">
      <alignment horizontal="center"/>
      <protection locked="0"/>
    </xf>
    <xf numFmtId="0" fontId="8" fillId="0" borderId="0" xfId="0" applyFont="1"/>
    <xf numFmtId="1" fontId="11" fillId="15" borderId="3" xfId="5" applyNumberFormat="1" applyFont="1" applyFill="1" applyBorder="1" applyAlignment="1" applyProtection="1">
      <alignment horizontal="center"/>
      <protection locked="0"/>
    </xf>
    <xf numFmtId="0" fontId="8" fillId="0" borderId="0" xfId="1" applyFont="1" applyFill="1" applyAlignment="1">
      <alignment wrapText="1"/>
    </xf>
    <xf numFmtId="0" fontId="13" fillId="0" borderId="8" xfId="5" applyFont="1" applyFill="1" applyBorder="1"/>
    <xf numFmtId="0" fontId="10" fillId="0" borderId="17" xfId="0" applyFont="1" applyBorder="1"/>
    <xf numFmtId="0" fontId="10" fillId="0" borderId="18" xfId="0" applyFont="1" applyBorder="1"/>
    <xf numFmtId="0" fontId="8" fillId="0" borderId="19" xfId="2" applyFont="1" applyFill="1" applyBorder="1"/>
    <xf numFmtId="0" fontId="10" fillId="0" borderId="14" xfId="0" applyFont="1" applyBorder="1"/>
    <xf numFmtId="0" fontId="10" fillId="0" borderId="19" xfId="0" applyFont="1" applyBorder="1"/>
    <xf numFmtId="0" fontId="22" fillId="0" borderId="19" xfId="4" applyFont="1" applyBorder="1"/>
    <xf numFmtId="0" fontId="13" fillId="0" borderId="19" xfId="4" applyFont="1" applyBorder="1"/>
    <xf numFmtId="0" fontId="32" fillId="0" borderId="19" xfId="0" applyFont="1" applyBorder="1"/>
    <xf numFmtId="0" fontId="7" fillId="0" borderId="14" xfId="0" applyFont="1" applyBorder="1"/>
    <xf numFmtId="0" fontId="30" fillId="0" borderId="19" xfId="0" applyFont="1" applyBorder="1"/>
    <xf numFmtId="0" fontId="7" fillId="0" borderId="19" xfId="0" applyFont="1" applyBorder="1"/>
    <xf numFmtId="0" fontId="15" fillId="0" borderId="19" xfId="0" applyFont="1" applyBorder="1"/>
    <xf numFmtId="0" fontId="7" fillId="0" borderId="20" xfId="0" applyFont="1" applyBorder="1"/>
    <xf numFmtId="0" fontId="7" fillId="0" borderId="11" xfId="0" applyFont="1" applyBorder="1"/>
    <xf numFmtId="0" fontId="7" fillId="0" borderId="10" xfId="0" applyFont="1" applyBorder="1"/>
    <xf numFmtId="1" fontId="11" fillId="15" borderId="5" xfId="5" applyNumberFormat="1" applyFont="1" applyFill="1" applyBorder="1" applyAlignment="1" applyProtection="1">
      <alignment horizontal="center"/>
      <protection locked="0"/>
    </xf>
    <xf numFmtId="0" fontId="11" fillId="0" borderId="17" xfId="0" applyFont="1" applyBorder="1"/>
    <xf numFmtId="0" fontId="13" fillId="16" borderId="8" xfId="5" applyFont="1" applyFill="1" applyBorder="1"/>
    <xf numFmtId="0" fontId="9" fillId="16" borderId="17" xfId="5" applyFont="1" applyFill="1" applyBorder="1"/>
    <xf numFmtId="0" fontId="10" fillId="16" borderId="17" xfId="0" applyFont="1" applyFill="1" applyBorder="1"/>
    <xf numFmtId="0" fontId="16" fillId="16" borderId="17" xfId="0" applyFont="1" applyFill="1" applyBorder="1"/>
    <xf numFmtId="0" fontId="14" fillId="16" borderId="19" xfId="5" applyFont="1" applyFill="1" applyBorder="1" applyAlignment="1" applyProtection="1">
      <alignment horizontal="left"/>
      <protection locked="0"/>
    </xf>
    <xf numFmtId="0" fontId="9" fillId="16" borderId="0" xfId="5" applyFont="1" applyFill="1" applyBorder="1"/>
    <xf numFmtId="0" fontId="10" fillId="16" borderId="19" xfId="0" applyFont="1" applyFill="1" applyBorder="1"/>
    <xf numFmtId="0" fontId="10" fillId="16" borderId="0" xfId="0" applyFont="1" applyFill="1"/>
    <xf numFmtId="164" fontId="10" fillId="16" borderId="0" xfId="0" applyNumberFormat="1" applyFont="1" applyFill="1"/>
    <xf numFmtId="0" fontId="11" fillId="16" borderId="0" xfId="0" applyFont="1" applyFill="1"/>
    <xf numFmtId="0" fontId="12" fillId="16" borderId="0" xfId="6" applyFont="1" applyFill="1" applyAlignment="1">
      <alignment horizontal="center"/>
    </xf>
    <xf numFmtId="0" fontId="12" fillId="16" borderId="14" xfId="6" applyFont="1" applyFill="1" applyBorder="1"/>
    <xf numFmtId="0" fontId="10" fillId="16" borderId="20" xfId="0" applyFont="1" applyFill="1" applyBorder="1"/>
    <xf numFmtId="0" fontId="10" fillId="16" borderId="11" xfId="0" applyFont="1" applyFill="1" applyBorder="1"/>
    <xf numFmtId="0" fontId="11" fillId="16" borderId="0" xfId="0" applyFont="1" applyFill="1" applyAlignment="1">
      <alignment wrapText="1"/>
    </xf>
    <xf numFmtId="0" fontId="10" fillId="16" borderId="18" xfId="0" applyFont="1" applyFill="1" applyBorder="1"/>
    <xf numFmtId="0" fontId="35" fillId="0" borderId="0" xfId="0" applyFont="1" applyAlignment="1">
      <alignment vertical="center"/>
    </xf>
    <xf numFmtId="0" fontId="11" fillId="17" borderId="16" xfId="5" applyFont="1" applyFill="1" applyBorder="1" applyAlignment="1" applyProtection="1">
      <alignment horizontal="center"/>
      <protection locked="0"/>
    </xf>
    <xf numFmtId="0" fontId="11" fillId="0" borderId="5" xfId="5" applyFont="1" applyFill="1" applyBorder="1" applyAlignment="1" applyProtection="1">
      <alignment horizontal="left"/>
      <protection locked="0"/>
    </xf>
    <xf numFmtId="0" fontId="11" fillId="0" borderId="6" xfId="4" applyFont="1" applyBorder="1" applyAlignment="1">
      <alignment horizontal="center"/>
    </xf>
    <xf numFmtId="0" fontId="11" fillId="0" borderId="12" xfId="4" applyFont="1" applyBorder="1" applyAlignment="1">
      <alignment horizontal="center"/>
    </xf>
    <xf numFmtId="0" fontId="12" fillId="16" borderId="0" xfId="0" applyFont="1" applyFill="1" applyAlignment="1">
      <alignment horizontal="center"/>
    </xf>
    <xf numFmtId="9" fontId="12" fillId="16" borderId="14" xfId="6" applyNumberFormat="1" applyFont="1" applyFill="1" applyBorder="1"/>
    <xf numFmtId="166" fontId="27" fillId="0" borderId="0" xfId="5" applyNumberFormat="1" applyFont="1" applyFill="1" applyBorder="1" applyAlignment="1" applyProtection="1">
      <alignment horizontal="center"/>
      <protection locked="0"/>
    </xf>
    <xf numFmtId="0" fontId="27" fillId="0" borderId="0" xfId="4" applyFont="1" applyBorder="1" applyAlignment="1">
      <alignment horizontal="left"/>
    </xf>
    <xf numFmtId="0" fontId="27" fillId="0" borderId="0" xfId="0" applyFont="1" applyAlignment="1">
      <alignment horizontal="center" vertical="center"/>
    </xf>
    <xf numFmtId="0" fontId="37" fillId="16" borderId="0" xfId="0" applyFont="1" applyFill="1" applyAlignment="1">
      <alignment horizontal="left"/>
    </xf>
    <xf numFmtId="0" fontId="16" fillId="16" borderId="0" xfId="0" applyFont="1" applyFill="1" applyAlignment="1">
      <alignment horizontal="right"/>
    </xf>
    <xf numFmtId="0" fontId="16" fillId="16" borderId="0" xfId="6" applyFont="1" applyFill="1" applyAlignment="1">
      <alignment horizontal="right"/>
    </xf>
    <xf numFmtId="0" fontId="18" fillId="0" borderId="0" xfId="0" applyFont="1" applyAlignment="1">
      <alignment wrapText="1"/>
    </xf>
    <xf numFmtId="0" fontId="18" fillId="0" borderId="0" xfId="0" applyFont="1" applyAlignment="1">
      <alignment wrapText="1"/>
    </xf>
    <xf numFmtId="0" fontId="24" fillId="0" borderId="19" xfId="4" applyFont="1" applyBorder="1" applyAlignment="1">
      <alignment horizontal="center"/>
    </xf>
    <xf numFmtId="0" fontId="24" fillId="0" borderId="0" xfId="4" applyFont="1" applyBorder="1" applyAlignment="1">
      <alignment horizontal="center"/>
    </xf>
    <xf numFmtId="0" fontId="26" fillId="0" borderId="0" xfId="0" applyFont="1" applyAlignment="1">
      <alignment horizontal="center" vertical="center"/>
    </xf>
  </cellXfs>
  <cellStyles count="7">
    <cellStyle name="40% - Accent1" xfId="1" builtinId="31"/>
    <cellStyle name="40% - Accent2" xfId="2" builtinId="35"/>
    <cellStyle name="Bad" xfId="6" builtinId="27"/>
    <cellStyle name="Calculation" xfId="3" builtinId="22"/>
    <cellStyle name="Heading 2" xfId="4" builtinId="17"/>
    <cellStyle name="Input" xfId="5" builtinId="20"/>
    <cellStyle name="Normal" xfId="0" builtinId="0"/>
  </cellStyles>
  <dxfs count="104">
    <dxf>
      <fill>
        <patternFill>
          <bgColor rgb="FF00B050"/>
        </patternFill>
      </fill>
    </dxf>
    <dxf>
      <fill>
        <patternFill>
          <bgColor rgb="FF92D050"/>
        </patternFill>
      </fill>
    </dxf>
    <dxf>
      <fill>
        <patternFill>
          <bgColor rgb="FFFFFF00"/>
        </patternFill>
      </fill>
    </dxf>
    <dxf>
      <fill>
        <patternFill>
          <bgColor rgb="FFE9AD5D"/>
        </patternFill>
      </fill>
    </dxf>
    <dxf>
      <font>
        <color auto="1"/>
      </font>
      <fill>
        <patternFill>
          <bgColor rgb="FFCC3300"/>
        </patternFill>
      </fill>
    </dxf>
    <dxf>
      <fill>
        <patternFill>
          <bgColor rgb="FF00B050"/>
        </patternFill>
      </fill>
    </dxf>
    <dxf>
      <fill>
        <patternFill>
          <bgColor rgb="FF92D050"/>
        </patternFill>
      </fill>
    </dxf>
    <dxf>
      <fill>
        <patternFill>
          <bgColor rgb="FFFFFF00"/>
        </patternFill>
      </fill>
    </dxf>
    <dxf>
      <fill>
        <patternFill>
          <bgColor rgb="FFE9AD5D"/>
        </patternFill>
      </fill>
    </dxf>
    <dxf>
      <font>
        <color auto="1"/>
      </font>
      <fill>
        <patternFill>
          <bgColor rgb="FFCC3300"/>
        </patternFill>
      </fill>
    </dxf>
    <dxf>
      <fill>
        <patternFill>
          <bgColor theme="9" tint="-0.24994659260841701"/>
        </patternFill>
      </fill>
    </dxf>
    <dxf>
      <font>
        <color theme="1"/>
      </font>
      <fill>
        <patternFill>
          <bgColor rgb="FFFF0000"/>
        </patternFill>
      </fill>
    </dxf>
    <dxf>
      <fill>
        <patternFill>
          <bgColor rgb="FFFFFF99"/>
        </patternFill>
      </fill>
    </dxf>
    <dxf>
      <fill>
        <patternFill>
          <bgColor rgb="FF00B050"/>
        </patternFill>
      </fill>
    </dxf>
    <dxf>
      <fill>
        <patternFill>
          <bgColor rgb="FF92D050"/>
        </patternFill>
      </fill>
    </dxf>
    <dxf>
      <fill>
        <patternFill>
          <bgColor rgb="FFFFFF00"/>
        </patternFill>
      </fill>
    </dxf>
    <dxf>
      <fill>
        <patternFill>
          <bgColor rgb="FFE9AD5D"/>
        </patternFill>
      </fill>
    </dxf>
    <dxf>
      <font>
        <color auto="1"/>
      </font>
      <fill>
        <patternFill>
          <bgColor rgb="FFCC3300"/>
        </patternFill>
      </fill>
    </dxf>
    <dxf>
      <fill>
        <patternFill>
          <bgColor rgb="FF00B050"/>
        </patternFill>
      </fill>
    </dxf>
    <dxf>
      <fill>
        <patternFill>
          <bgColor rgb="FF92D050"/>
        </patternFill>
      </fill>
    </dxf>
    <dxf>
      <fill>
        <patternFill>
          <bgColor rgb="FFFFFF00"/>
        </patternFill>
      </fill>
    </dxf>
    <dxf>
      <fill>
        <patternFill>
          <bgColor rgb="FFE9AD5D"/>
        </patternFill>
      </fill>
    </dxf>
    <dxf>
      <font>
        <color auto="1"/>
      </font>
      <fill>
        <patternFill>
          <bgColor rgb="FFCC3300"/>
        </patternFill>
      </fill>
    </dxf>
    <dxf>
      <fill>
        <patternFill>
          <bgColor theme="9" tint="-0.24994659260841701"/>
        </patternFill>
      </fill>
    </dxf>
    <dxf>
      <font>
        <color theme="1"/>
      </font>
      <fill>
        <patternFill>
          <bgColor rgb="FFFF0000"/>
        </patternFill>
      </fill>
    </dxf>
    <dxf>
      <fill>
        <patternFill>
          <bgColor rgb="FFFFFF99"/>
        </patternFill>
      </fill>
    </dxf>
    <dxf>
      <fill>
        <patternFill>
          <bgColor rgb="FF00B050"/>
        </patternFill>
      </fill>
    </dxf>
    <dxf>
      <fill>
        <patternFill>
          <bgColor rgb="FF92D050"/>
        </patternFill>
      </fill>
    </dxf>
    <dxf>
      <fill>
        <patternFill>
          <bgColor rgb="FFFFFF00"/>
        </patternFill>
      </fill>
    </dxf>
    <dxf>
      <fill>
        <patternFill>
          <bgColor rgb="FFE9AD5D"/>
        </patternFill>
      </fill>
    </dxf>
    <dxf>
      <font>
        <color auto="1"/>
      </font>
      <fill>
        <patternFill>
          <bgColor rgb="FFCC3300"/>
        </patternFill>
      </fill>
    </dxf>
    <dxf>
      <fill>
        <patternFill>
          <bgColor rgb="FF00B050"/>
        </patternFill>
      </fill>
    </dxf>
    <dxf>
      <fill>
        <patternFill>
          <bgColor rgb="FF92D050"/>
        </patternFill>
      </fill>
    </dxf>
    <dxf>
      <fill>
        <patternFill>
          <bgColor rgb="FFFFFF00"/>
        </patternFill>
      </fill>
    </dxf>
    <dxf>
      <fill>
        <patternFill>
          <bgColor rgb="FFE9AD5D"/>
        </patternFill>
      </fill>
    </dxf>
    <dxf>
      <font>
        <color auto="1"/>
      </font>
      <fill>
        <patternFill>
          <bgColor rgb="FFCC3300"/>
        </patternFill>
      </fill>
    </dxf>
    <dxf>
      <fill>
        <patternFill>
          <bgColor theme="9" tint="-0.24994659260841701"/>
        </patternFill>
      </fill>
    </dxf>
    <dxf>
      <font>
        <color theme="1"/>
      </font>
      <fill>
        <patternFill>
          <bgColor rgb="FFFF0000"/>
        </patternFill>
      </fill>
    </dxf>
    <dxf>
      <fill>
        <patternFill>
          <bgColor rgb="FFFFFF99"/>
        </patternFill>
      </fill>
    </dxf>
    <dxf>
      <fill>
        <patternFill>
          <bgColor rgb="FF00B050"/>
        </patternFill>
      </fill>
    </dxf>
    <dxf>
      <fill>
        <patternFill>
          <bgColor rgb="FF92D050"/>
        </patternFill>
      </fill>
    </dxf>
    <dxf>
      <fill>
        <patternFill>
          <bgColor rgb="FFFFFF00"/>
        </patternFill>
      </fill>
    </dxf>
    <dxf>
      <fill>
        <patternFill>
          <bgColor rgb="FFE9AD5D"/>
        </patternFill>
      </fill>
    </dxf>
    <dxf>
      <font>
        <color auto="1"/>
      </font>
      <fill>
        <patternFill>
          <bgColor rgb="FFCC3300"/>
        </patternFill>
      </fill>
    </dxf>
    <dxf>
      <fill>
        <patternFill>
          <bgColor rgb="FF00B050"/>
        </patternFill>
      </fill>
    </dxf>
    <dxf>
      <fill>
        <patternFill>
          <bgColor rgb="FF92D050"/>
        </patternFill>
      </fill>
    </dxf>
    <dxf>
      <fill>
        <patternFill>
          <bgColor rgb="FFFFFF00"/>
        </patternFill>
      </fill>
    </dxf>
    <dxf>
      <fill>
        <patternFill>
          <bgColor rgb="FFE9AD5D"/>
        </patternFill>
      </fill>
    </dxf>
    <dxf>
      <font>
        <color auto="1"/>
      </font>
      <fill>
        <patternFill>
          <bgColor rgb="FFCC3300"/>
        </patternFill>
      </fill>
    </dxf>
    <dxf>
      <fill>
        <patternFill>
          <bgColor theme="9" tint="-0.24994659260841701"/>
        </patternFill>
      </fill>
    </dxf>
    <dxf>
      <font>
        <color theme="1"/>
      </font>
      <fill>
        <patternFill>
          <bgColor rgb="FFFF0000"/>
        </patternFill>
      </fill>
    </dxf>
    <dxf>
      <fill>
        <patternFill>
          <bgColor rgb="FFFFFF99"/>
        </patternFill>
      </fill>
    </dxf>
    <dxf>
      <fill>
        <patternFill>
          <bgColor rgb="FF00B050"/>
        </patternFill>
      </fill>
    </dxf>
    <dxf>
      <fill>
        <patternFill>
          <bgColor rgb="FF92D050"/>
        </patternFill>
      </fill>
    </dxf>
    <dxf>
      <fill>
        <patternFill>
          <bgColor rgb="FFFFFF00"/>
        </patternFill>
      </fill>
    </dxf>
    <dxf>
      <fill>
        <patternFill>
          <bgColor rgb="FFE9AD5D"/>
        </patternFill>
      </fill>
    </dxf>
    <dxf>
      <font>
        <color auto="1"/>
      </font>
      <fill>
        <patternFill>
          <bgColor rgb="FFCC3300"/>
        </patternFill>
      </fill>
    </dxf>
    <dxf>
      <fill>
        <patternFill>
          <bgColor rgb="FF00B050"/>
        </patternFill>
      </fill>
    </dxf>
    <dxf>
      <fill>
        <patternFill>
          <bgColor rgb="FF92D050"/>
        </patternFill>
      </fill>
    </dxf>
    <dxf>
      <fill>
        <patternFill>
          <bgColor rgb="FFFFFF00"/>
        </patternFill>
      </fill>
    </dxf>
    <dxf>
      <fill>
        <patternFill>
          <bgColor rgb="FFE9AD5D"/>
        </patternFill>
      </fill>
    </dxf>
    <dxf>
      <font>
        <color auto="1"/>
      </font>
      <fill>
        <patternFill>
          <bgColor rgb="FFCC3300"/>
        </patternFill>
      </fill>
    </dxf>
    <dxf>
      <fill>
        <patternFill>
          <bgColor theme="9" tint="-0.24994659260841701"/>
        </patternFill>
      </fill>
    </dxf>
    <dxf>
      <font>
        <color theme="1"/>
      </font>
      <fill>
        <patternFill>
          <bgColor rgb="FFFF0000"/>
        </patternFill>
      </fill>
    </dxf>
    <dxf>
      <fill>
        <patternFill>
          <bgColor rgb="FFFFFF99"/>
        </patternFill>
      </fill>
    </dxf>
    <dxf>
      <fill>
        <patternFill>
          <bgColor rgb="FF00B050"/>
        </patternFill>
      </fill>
    </dxf>
    <dxf>
      <fill>
        <patternFill>
          <bgColor rgb="FF92D050"/>
        </patternFill>
      </fill>
    </dxf>
    <dxf>
      <fill>
        <patternFill>
          <bgColor rgb="FFFFFF00"/>
        </patternFill>
      </fill>
    </dxf>
    <dxf>
      <fill>
        <patternFill>
          <bgColor rgb="FFE9AD5D"/>
        </patternFill>
      </fill>
    </dxf>
    <dxf>
      <font>
        <color auto="1"/>
      </font>
      <fill>
        <patternFill>
          <bgColor rgb="FFCC3300"/>
        </patternFill>
      </fill>
    </dxf>
    <dxf>
      <fill>
        <patternFill>
          <bgColor rgb="FF00B050"/>
        </patternFill>
      </fill>
    </dxf>
    <dxf>
      <fill>
        <patternFill>
          <bgColor rgb="FF92D050"/>
        </patternFill>
      </fill>
    </dxf>
    <dxf>
      <fill>
        <patternFill>
          <bgColor rgb="FFFFFF00"/>
        </patternFill>
      </fill>
    </dxf>
    <dxf>
      <fill>
        <patternFill>
          <bgColor rgb="FFE9AD5D"/>
        </patternFill>
      </fill>
    </dxf>
    <dxf>
      <font>
        <color auto="1"/>
      </font>
      <fill>
        <patternFill>
          <bgColor rgb="FFCC3300"/>
        </patternFill>
      </fill>
    </dxf>
    <dxf>
      <fill>
        <patternFill>
          <bgColor theme="9" tint="-0.24994659260841701"/>
        </patternFill>
      </fill>
    </dxf>
    <dxf>
      <font>
        <color theme="1"/>
      </font>
      <fill>
        <patternFill>
          <bgColor rgb="FFFF0000"/>
        </patternFill>
      </fill>
    </dxf>
    <dxf>
      <fill>
        <patternFill>
          <bgColor rgb="FFFFFF99"/>
        </patternFill>
      </fill>
    </dxf>
    <dxf>
      <fill>
        <patternFill>
          <bgColor rgb="FF00B050"/>
        </patternFill>
      </fill>
    </dxf>
    <dxf>
      <fill>
        <patternFill>
          <bgColor rgb="FF92D050"/>
        </patternFill>
      </fill>
    </dxf>
    <dxf>
      <fill>
        <patternFill>
          <bgColor rgb="FFFFFF00"/>
        </patternFill>
      </fill>
    </dxf>
    <dxf>
      <fill>
        <patternFill>
          <bgColor rgb="FFE9AD5D"/>
        </patternFill>
      </fill>
    </dxf>
    <dxf>
      <font>
        <color auto="1"/>
      </font>
      <fill>
        <patternFill>
          <bgColor rgb="FFCC3300"/>
        </patternFill>
      </fill>
    </dxf>
    <dxf>
      <fill>
        <patternFill>
          <bgColor rgb="FF00B050"/>
        </patternFill>
      </fill>
    </dxf>
    <dxf>
      <fill>
        <patternFill>
          <bgColor rgb="FF92D050"/>
        </patternFill>
      </fill>
    </dxf>
    <dxf>
      <fill>
        <patternFill>
          <bgColor rgb="FFFFFF00"/>
        </patternFill>
      </fill>
    </dxf>
    <dxf>
      <fill>
        <patternFill>
          <bgColor rgb="FFE9AD5D"/>
        </patternFill>
      </fill>
    </dxf>
    <dxf>
      <font>
        <color auto="1"/>
      </font>
      <fill>
        <patternFill>
          <bgColor rgb="FFCC3300"/>
        </patternFill>
      </fill>
    </dxf>
    <dxf>
      <fill>
        <patternFill>
          <bgColor theme="9" tint="-0.24994659260841701"/>
        </patternFill>
      </fill>
    </dxf>
    <dxf>
      <font>
        <color theme="1"/>
      </font>
      <fill>
        <patternFill>
          <bgColor rgb="FFFF0000"/>
        </patternFill>
      </fill>
    </dxf>
    <dxf>
      <fill>
        <patternFill>
          <bgColor rgb="FFFFFF99"/>
        </patternFill>
      </fill>
    </dxf>
    <dxf>
      <fill>
        <patternFill>
          <bgColor rgb="FF00B050"/>
        </patternFill>
      </fill>
    </dxf>
    <dxf>
      <fill>
        <patternFill>
          <bgColor rgb="FF92D050"/>
        </patternFill>
      </fill>
    </dxf>
    <dxf>
      <fill>
        <patternFill>
          <bgColor rgb="FFFFFF00"/>
        </patternFill>
      </fill>
    </dxf>
    <dxf>
      <fill>
        <patternFill>
          <bgColor rgb="FFE9AD5D"/>
        </patternFill>
      </fill>
    </dxf>
    <dxf>
      <font>
        <color auto="1"/>
      </font>
      <fill>
        <patternFill>
          <bgColor rgb="FFCC3300"/>
        </patternFill>
      </fill>
    </dxf>
    <dxf>
      <fill>
        <patternFill>
          <bgColor rgb="FF00B050"/>
        </patternFill>
      </fill>
    </dxf>
    <dxf>
      <fill>
        <patternFill>
          <bgColor rgb="FF92D050"/>
        </patternFill>
      </fill>
    </dxf>
    <dxf>
      <fill>
        <patternFill>
          <bgColor rgb="FFFFFF00"/>
        </patternFill>
      </fill>
    </dxf>
    <dxf>
      <fill>
        <patternFill>
          <bgColor rgb="FFE9AD5D"/>
        </patternFill>
      </fill>
    </dxf>
    <dxf>
      <font>
        <color auto="1"/>
      </font>
      <fill>
        <patternFill>
          <bgColor rgb="FFCC3300"/>
        </patternFill>
      </fill>
    </dxf>
    <dxf>
      <fill>
        <patternFill>
          <bgColor theme="9" tint="-0.24994659260841701"/>
        </patternFill>
      </fill>
    </dxf>
    <dxf>
      <font>
        <color theme="1"/>
      </font>
      <fill>
        <patternFill>
          <bgColor rgb="FFFF0000"/>
        </patternFill>
      </fill>
    </dxf>
    <dxf>
      <fill>
        <patternFill>
          <bgColor rgb="FFFFFF99"/>
        </patternFill>
      </fill>
    </dxf>
  </dxfs>
  <tableStyles count="0" defaultTableStyle="TableStyleMedium9" defaultPivotStyle="PivotStyleLight16"/>
  <colors>
    <mruColors>
      <color rgb="FF66FF33"/>
      <color rgb="FFCDFFEB"/>
      <color rgb="FF9FFFD8"/>
      <color rgb="FFAFE4FF"/>
      <color rgb="FF66CCFF"/>
      <color rgb="FF99FF99"/>
      <color rgb="FF66FFFF"/>
      <color rgb="FF00FFFF"/>
      <color rgb="FFFF66CC"/>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0"/>
  <sheetViews>
    <sheetView showGridLines="0" tabSelected="1" zoomScaleNormal="100" workbookViewId="0">
      <selection activeCell="B7" sqref="B7"/>
    </sheetView>
  </sheetViews>
  <sheetFormatPr defaultColWidth="9.140625" defaultRowHeight="14.25" x14ac:dyDescent="0.2"/>
  <cols>
    <col min="1" max="1" width="28" style="1" customWidth="1"/>
    <col min="2" max="2" width="20.5703125" style="1" customWidth="1"/>
    <col min="3" max="3" width="22.140625" style="1" customWidth="1"/>
    <col min="4" max="4" width="20.140625" style="1" customWidth="1"/>
    <col min="5" max="5" width="18" style="1" customWidth="1"/>
    <col min="6" max="6" width="22.140625" style="1" customWidth="1"/>
    <col min="7" max="7" width="9.7109375" style="1" customWidth="1"/>
    <col min="8" max="8" width="10.85546875" style="1" customWidth="1"/>
    <col min="9" max="10" width="14.5703125" style="1" customWidth="1"/>
    <col min="11" max="12" width="15.42578125" style="1" customWidth="1"/>
    <col min="13" max="13" width="20.42578125" style="1" customWidth="1"/>
    <col min="14" max="14" width="9" style="1" customWidth="1"/>
    <col min="15" max="16384" width="9.140625" style="1"/>
  </cols>
  <sheetData>
    <row r="1" spans="1:14" ht="23.25" x14ac:dyDescent="0.35">
      <c r="A1" s="22" t="s">
        <v>22</v>
      </c>
      <c r="K1" s="22"/>
      <c r="L1" s="22"/>
      <c r="M1" s="22"/>
      <c r="N1" s="22"/>
    </row>
    <row r="2" spans="1:14" ht="15" customHeight="1" x14ac:dyDescent="0.35">
      <c r="A2" s="22"/>
      <c r="K2" s="22"/>
      <c r="L2" s="22"/>
      <c r="M2" s="22"/>
      <c r="N2" s="22"/>
    </row>
    <row r="3" spans="1:14" ht="60.75" customHeight="1" x14ac:dyDescent="0.35">
      <c r="A3" s="107" t="s">
        <v>81</v>
      </c>
      <c r="B3" s="107"/>
      <c r="C3" s="107"/>
      <c r="D3" s="107"/>
      <c r="E3" s="107"/>
      <c r="K3" s="22"/>
      <c r="L3" s="22"/>
      <c r="M3" s="22"/>
      <c r="N3" s="22"/>
    </row>
    <row r="4" spans="1:14" ht="14.25" customHeight="1" thickBot="1" x14ac:dyDescent="0.4">
      <c r="A4" s="93" t="s">
        <v>82</v>
      </c>
      <c r="B4" s="106"/>
      <c r="C4" s="106"/>
      <c r="D4" s="106"/>
      <c r="E4" s="106"/>
      <c r="K4" s="22"/>
      <c r="L4" s="22"/>
      <c r="M4" s="22"/>
      <c r="N4" s="22"/>
    </row>
    <row r="5" spans="1:14" s="2" customFormat="1" ht="18" x14ac:dyDescent="0.25">
      <c r="A5" s="56"/>
      <c r="B5" s="77" t="s">
        <v>77</v>
      </c>
      <c r="C5" s="78"/>
      <c r="D5" s="79"/>
      <c r="E5" s="79"/>
      <c r="F5" s="80"/>
      <c r="G5" s="80"/>
      <c r="H5" s="92"/>
    </row>
    <row r="6" spans="1:14" s="2" customFormat="1" ht="17.25" thickBot="1" x14ac:dyDescent="0.3">
      <c r="A6" s="58" t="s">
        <v>37</v>
      </c>
      <c r="B6" s="81" t="s">
        <v>36</v>
      </c>
      <c r="C6" s="82"/>
      <c r="D6" s="82"/>
      <c r="E6" s="82"/>
      <c r="F6" s="82"/>
      <c r="G6" s="82" t="s">
        <v>85</v>
      </c>
      <c r="H6" s="82"/>
    </row>
    <row r="7" spans="1:14" s="2" customFormat="1" ht="17.25" customHeight="1" thickBot="1" x14ac:dyDescent="0.3">
      <c r="A7" s="75">
        <v>19</v>
      </c>
      <c r="B7" s="94">
        <v>13</v>
      </c>
      <c r="C7" s="91" t="s">
        <v>38</v>
      </c>
      <c r="D7" s="91" t="s">
        <v>89</v>
      </c>
      <c r="E7" s="91" t="s">
        <v>79</v>
      </c>
      <c r="F7" s="104" t="s">
        <v>88</v>
      </c>
      <c r="G7" s="98">
        <v>1.645</v>
      </c>
      <c r="H7" s="99"/>
    </row>
    <row r="8" spans="1:14" s="2" customFormat="1" ht="15" x14ac:dyDescent="0.25">
      <c r="B8" s="83"/>
      <c r="C8" s="84">
        <f>IF(OR(A7="",B7=""),"",A7-B7)</f>
        <v>6</v>
      </c>
      <c r="D8" s="85">
        <f>ABS((C8-0.02)/3.67)</f>
        <v>1.6294277929155314</v>
      </c>
      <c r="E8" s="86" t="str">
        <f>IF(OR(A7="",B7=""),"",IF(D8&gt;=1.645,"Reliable",IF(D8&gt;=1.6294,"Borderline","Not reliable")))</f>
        <v>Borderline</v>
      </c>
      <c r="F8" s="105" t="s">
        <v>86</v>
      </c>
      <c r="G8" s="87">
        <v>1.629</v>
      </c>
      <c r="H8" s="88"/>
    </row>
    <row r="9" spans="1:14" s="2" customFormat="1" ht="15" thickBot="1" x14ac:dyDescent="0.25">
      <c r="B9" s="89"/>
      <c r="C9" s="84"/>
      <c r="D9" s="103" t="s">
        <v>83</v>
      </c>
      <c r="E9" s="84"/>
      <c r="F9" s="90"/>
      <c r="G9" s="90"/>
      <c r="H9" s="88"/>
    </row>
    <row r="10" spans="1:14" s="2" customFormat="1" ht="18.75" customHeight="1" thickBot="1" x14ac:dyDescent="0.3">
      <c r="A10" s="59" t="s">
        <v>78</v>
      </c>
      <c r="B10" s="76"/>
      <c r="C10" s="60"/>
      <c r="D10" s="60"/>
      <c r="E10" s="60"/>
      <c r="F10" s="60"/>
      <c r="G10" s="60"/>
      <c r="H10" s="61"/>
    </row>
    <row r="11" spans="1:14" s="2" customFormat="1" ht="15.75" x14ac:dyDescent="0.25">
      <c r="A11" s="62" t="s">
        <v>31</v>
      </c>
      <c r="B11" s="57">
        <v>84</v>
      </c>
      <c r="C11" s="3"/>
      <c r="H11" s="63"/>
    </row>
    <row r="12" spans="1:14" s="2" customFormat="1" ht="15.75" x14ac:dyDescent="0.25">
      <c r="A12" s="62" t="s">
        <v>32</v>
      </c>
      <c r="B12" s="54">
        <v>13</v>
      </c>
      <c r="C12" s="3"/>
      <c r="H12" s="63"/>
    </row>
    <row r="13" spans="1:14" s="2" customFormat="1" ht="16.5" thickBot="1" x14ac:dyDescent="0.3">
      <c r="A13" s="62" t="s">
        <v>20</v>
      </c>
      <c r="B13" s="55">
        <v>0</v>
      </c>
      <c r="C13" s="3"/>
      <c r="H13" s="63"/>
    </row>
    <row r="14" spans="1:14" s="2" customFormat="1" x14ac:dyDescent="0.2">
      <c r="A14" s="64"/>
      <c r="H14" s="63"/>
    </row>
    <row r="15" spans="1:14" s="2" customFormat="1" x14ac:dyDescent="0.2">
      <c r="A15" s="64"/>
      <c r="H15" s="63"/>
    </row>
    <row r="16" spans="1:14" s="2" customFormat="1" ht="18" x14ac:dyDescent="0.25">
      <c r="A16" s="65" t="s">
        <v>33</v>
      </c>
      <c r="B16" s="29"/>
      <c r="C16" s="4"/>
      <c r="E16" s="12" t="s">
        <v>76</v>
      </c>
      <c r="F16" s="4"/>
      <c r="G16" s="4"/>
      <c r="H16" s="63"/>
    </row>
    <row r="17" spans="1:8" s="2" customFormat="1" ht="18.75" x14ac:dyDescent="0.3">
      <c r="A17" s="108" t="s">
        <v>39</v>
      </c>
      <c r="B17" s="109"/>
      <c r="C17" s="109"/>
      <c r="E17" s="13" t="s">
        <v>13</v>
      </c>
      <c r="F17" s="13" t="s">
        <v>12</v>
      </c>
      <c r="G17" s="13"/>
      <c r="H17" s="63"/>
    </row>
    <row r="18" spans="1:8" s="2" customFormat="1" ht="18.75" thickBot="1" x14ac:dyDescent="0.3">
      <c r="A18" s="66" t="s">
        <v>24</v>
      </c>
      <c r="E18" s="14" t="s">
        <v>35</v>
      </c>
      <c r="F18" s="14" t="s">
        <v>5</v>
      </c>
      <c r="G18" s="13"/>
      <c r="H18" s="63"/>
    </row>
    <row r="19" spans="1:8" s="2" customFormat="1" ht="15.75" thickBot="1" x14ac:dyDescent="0.3">
      <c r="A19" s="6" t="s">
        <v>26</v>
      </c>
      <c r="B19" s="7" t="s">
        <v>34</v>
      </c>
      <c r="C19" s="52" t="s">
        <v>0</v>
      </c>
      <c r="E19" s="15" t="s">
        <v>11</v>
      </c>
      <c r="F19" s="15" t="s">
        <v>4</v>
      </c>
      <c r="G19" s="13"/>
      <c r="H19" s="63"/>
    </row>
    <row r="20" spans="1:8" s="2" customFormat="1" ht="15.75" thickBot="1" x14ac:dyDescent="0.3">
      <c r="A20" s="8" t="s">
        <v>25</v>
      </c>
      <c r="B20" s="9">
        <f>IF(OR(A7="",B11="",B12="",B13=""),"MISSING DATA",(A7-(Tables!E3+(Tables!B3*B11)+(Tables!C3*B12)+(Tables!D3*B13)))/(Tables!F3))</f>
        <v>-1.1495502252033996</v>
      </c>
      <c r="C20" s="53">
        <f>NORMSDIST(B20)*100</f>
        <v>12.51645845362428</v>
      </c>
      <c r="E20" s="16" t="s">
        <v>10</v>
      </c>
      <c r="F20" s="16" t="s">
        <v>3</v>
      </c>
      <c r="G20" s="13"/>
      <c r="H20" s="63"/>
    </row>
    <row r="21" spans="1:8" s="2" customFormat="1" ht="15.75" thickBot="1" x14ac:dyDescent="0.3">
      <c r="A21" s="8" t="s">
        <v>27</v>
      </c>
      <c r="B21" s="9">
        <f>IF(OR(A7="",B11="",B12=""),"MISSING DATA",(A7-(Tables!E4+(Tables!B4*B11)+(Tables!C4*B12)))/(Tables!F4))</f>
        <v>-1.3327795790382304</v>
      </c>
      <c r="C21" s="53">
        <f>NORMSDIST(B21)*100</f>
        <v>9.1302074541219405</v>
      </c>
      <c r="E21" s="17" t="s">
        <v>9</v>
      </c>
      <c r="F21" s="17" t="s">
        <v>2</v>
      </c>
      <c r="G21" s="13"/>
      <c r="H21" s="63"/>
    </row>
    <row r="22" spans="1:8" s="2" customFormat="1" ht="15.75" thickBot="1" x14ac:dyDescent="0.3">
      <c r="A22" s="8" t="s">
        <v>28</v>
      </c>
      <c r="B22" s="9">
        <f>IF(OR(A7="",B11=""),"MISSING DATA",(A7-(Tables!E5+(Tables!B5*B11)))/(Tables!F5))</f>
        <v>-1.2240282507429556</v>
      </c>
      <c r="C22" s="53">
        <f>NORMSDIST(B22)*100</f>
        <v>11.047078523269471</v>
      </c>
      <c r="E22" s="18" t="s">
        <v>8</v>
      </c>
      <c r="F22" s="18" t="s">
        <v>1</v>
      </c>
      <c r="G22" s="13"/>
      <c r="H22" s="63"/>
    </row>
    <row r="23" spans="1:8" s="2" customFormat="1" ht="15.75" thickBot="1" x14ac:dyDescent="0.3">
      <c r="A23" s="8" t="s">
        <v>29</v>
      </c>
      <c r="B23" s="9">
        <f>IF(OR(A7="",B12=""),"MISSING DATA",(A7-(Tables!E6+(Tables!C6*B12)))/(Tables!F6))</f>
        <v>-1.5303700514500906</v>
      </c>
      <c r="C23" s="53">
        <f>NORMSDIST(B23)*100</f>
        <v>6.2962578827943263</v>
      </c>
      <c r="E23" s="19" t="s">
        <v>7</v>
      </c>
      <c r="F23" s="19" t="s">
        <v>6</v>
      </c>
      <c r="G23" s="13"/>
      <c r="H23" s="63"/>
    </row>
    <row r="24" spans="1:8" s="2" customFormat="1" ht="15.75" thickBot="1" x14ac:dyDescent="0.3">
      <c r="A24" s="8" t="s">
        <v>30</v>
      </c>
      <c r="B24" s="9">
        <f>IF(A7="","MISSING DATA",(A7-Tables!B7)/Tables!F7)</f>
        <v>-1.3832397908267138</v>
      </c>
      <c r="C24" s="53">
        <f>NORMSDIST(B24)*100</f>
        <v>8.3295676334023447</v>
      </c>
      <c r="E24" s="20" t="s">
        <v>16</v>
      </c>
      <c r="F24" s="20" t="s">
        <v>14</v>
      </c>
      <c r="G24" s="13"/>
      <c r="H24" s="63"/>
    </row>
    <row r="25" spans="1:8" s="2" customFormat="1" x14ac:dyDescent="0.2">
      <c r="E25" s="21" t="s">
        <v>15</v>
      </c>
      <c r="F25" s="21" t="s">
        <v>41</v>
      </c>
      <c r="G25" s="13"/>
      <c r="H25" s="63"/>
    </row>
    <row r="26" spans="1:8" s="2" customFormat="1" ht="18.75" x14ac:dyDescent="0.3">
      <c r="A26" s="108" t="s">
        <v>40</v>
      </c>
      <c r="B26" s="109"/>
      <c r="C26" s="109"/>
      <c r="H26" s="63"/>
    </row>
    <row r="27" spans="1:8" s="2" customFormat="1" ht="18.75" thickBot="1" x14ac:dyDescent="0.3">
      <c r="A27" s="66" t="s">
        <v>24</v>
      </c>
      <c r="D27" s="5"/>
      <c r="E27" s="48" t="s">
        <v>80</v>
      </c>
      <c r="F27" s="1"/>
      <c r="G27" s="1"/>
      <c r="H27" s="63"/>
    </row>
    <row r="28" spans="1:8" s="2" customFormat="1" ht="26.25" thickBot="1" x14ac:dyDescent="0.3">
      <c r="A28" s="6" t="s">
        <v>26</v>
      </c>
      <c r="B28" s="7" t="s">
        <v>34</v>
      </c>
      <c r="C28" s="52" t="s">
        <v>0</v>
      </c>
      <c r="D28" s="11"/>
      <c r="E28" s="23" t="s">
        <v>42</v>
      </c>
      <c r="F28" s="24" t="s">
        <v>43</v>
      </c>
      <c r="G28" s="25" t="s">
        <v>44</v>
      </c>
      <c r="H28" s="63"/>
    </row>
    <row r="29" spans="1:8" s="2" customFormat="1" ht="15.75" thickBot="1" x14ac:dyDescent="0.3">
      <c r="A29" s="8" t="s">
        <v>25</v>
      </c>
      <c r="B29" s="9">
        <f>IF(OR(A7="",B11="",B12="",B13=""),"MISSING DATA",(A7-(Tables!E10+(Tables!B10*B11)+(Tables!C10*B12)+(Tables!D10*B13)))/(Tables!F10))</f>
        <v>-1.4353347088262218</v>
      </c>
      <c r="C29" s="53">
        <f>NORMSDIST(B29)*100</f>
        <v>7.5595870812849419</v>
      </c>
      <c r="E29" s="26">
        <v>95</v>
      </c>
      <c r="F29" s="27">
        <v>30</v>
      </c>
      <c r="G29" s="28">
        <v>31</v>
      </c>
      <c r="H29" s="63"/>
    </row>
    <row r="30" spans="1:8" s="2" customFormat="1" ht="15.75" thickBot="1" x14ac:dyDescent="0.3">
      <c r="A30" s="8" t="s">
        <v>27</v>
      </c>
      <c r="B30" s="9">
        <f>IF(OR(A7="",B11="",B12=""),"MISSING DATA",(A7-(Tables!E11+(Tables!B11*B11)+(Tables!C11*B12)))/(Tables!F11))</f>
        <v>-1.6669077827739585</v>
      </c>
      <c r="C30" s="53">
        <f>NORMSDIST(B30)*100</f>
        <v>4.776637155134809</v>
      </c>
      <c r="E30" s="26">
        <v>90</v>
      </c>
      <c r="F30" s="27">
        <v>29</v>
      </c>
      <c r="G30" s="28">
        <v>29</v>
      </c>
      <c r="H30" s="63"/>
    </row>
    <row r="31" spans="1:8" s="2" customFormat="1" ht="15.75" thickBot="1" x14ac:dyDescent="0.3">
      <c r="A31" s="8" t="s">
        <v>28</v>
      </c>
      <c r="B31" s="9">
        <f>IF(OR(A7="",B11=""),"MISSING DATA",(A7-(Tables!E12+(Tables!B12*B11)))/(Tables!F12))</f>
        <v>-1.5964830585857417</v>
      </c>
      <c r="C31" s="53">
        <f>NORMSDIST(B31)*100</f>
        <v>5.5190492603698829</v>
      </c>
      <c r="E31" s="26">
        <v>75</v>
      </c>
      <c r="F31" s="27">
        <v>27</v>
      </c>
      <c r="G31" s="28">
        <v>27</v>
      </c>
      <c r="H31" s="63"/>
    </row>
    <row r="32" spans="1:8" s="2" customFormat="1" ht="15.75" thickBot="1" x14ac:dyDescent="0.3">
      <c r="A32" s="8" t="s">
        <v>29</v>
      </c>
      <c r="B32" s="9">
        <f>IF(OR(A7="",B12=""),"MISSING DATA",(A7-(Tables!E13+(Tables!C13*B12)))/(Tables!F13))</f>
        <v>-1.8787571235466616</v>
      </c>
      <c r="C32" s="53">
        <f>NORMSDIST(B32)*100</f>
        <v>3.0138831998589914</v>
      </c>
      <c r="E32" s="26">
        <v>50</v>
      </c>
      <c r="F32" s="27">
        <v>24</v>
      </c>
      <c r="G32" s="28">
        <v>25</v>
      </c>
      <c r="H32" s="63"/>
    </row>
    <row r="33" spans="1:8" s="2" customFormat="1" ht="15.75" thickBot="1" x14ac:dyDescent="0.3">
      <c r="A33" s="8" t="s">
        <v>30</v>
      </c>
      <c r="B33" s="9">
        <f>IF(A7="","MISSING DATA",(A7-Tables!B14)/Tables!F14)</f>
        <v>-1.7622181736295413</v>
      </c>
      <c r="C33" s="53">
        <f>NORMSDIST(B33)*100</f>
        <v>3.9016221344652511</v>
      </c>
      <c r="E33" s="26">
        <v>25</v>
      </c>
      <c r="F33" s="27">
        <v>22</v>
      </c>
      <c r="G33" s="28">
        <v>23</v>
      </c>
      <c r="H33" s="63"/>
    </row>
    <row r="34" spans="1:8" s="2" customFormat="1" x14ac:dyDescent="0.2">
      <c r="A34" s="64"/>
      <c r="E34" s="26">
        <v>10</v>
      </c>
      <c r="F34" s="27">
        <v>19</v>
      </c>
      <c r="G34" s="28">
        <v>21</v>
      </c>
      <c r="H34" s="63"/>
    </row>
    <row r="35" spans="1:8" s="2" customFormat="1" ht="15" thickBot="1" x14ac:dyDescent="0.25">
      <c r="A35" s="64"/>
      <c r="E35" s="23">
        <v>5</v>
      </c>
      <c r="F35" s="24">
        <v>18</v>
      </c>
      <c r="G35" s="25">
        <v>19</v>
      </c>
      <c r="H35" s="63"/>
    </row>
    <row r="36" spans="1:8" s="2" customFormat="1" ht="18.75" thickBot="1" x14ac:dyDescent="0.3">
      <c r="A36" s="65" t="s">
        <v>84</v>
      </c>
      <c r="H36" s="63"/>
    </row>
    <row r="37" spans="1:8" s="2" customFormat="1" ht="15.75" thickBot="1" x14ac:dyDescent="0.3">
      <c r="A37" s="95" t="s">
        <v>65</v>
      </c>
      <c r="B37" s="96" t="s">
        <v>34</v>
      </c>
      <c r="C37" s="97" t="s">
        <v>0</v>
      </c>
      <c r="H37" s="63"/>
    </row>
    <row r="38" spans="1:8" ht="15" thickBot="1" x14ac:dyDescent="0.25">
      <c r="A38" s="67" t="s">
        <v>43</v>
      </c>
      <c r="H38" s="68"/>
    </row>
    <row r="39" spans="1:8" ht="15.75" thickBot="1" x14ac:dyDescent="0.3">
      <c r="A39" s="69" t="s">
        <v>67</v>
      </c>
      <c r="B39" s="50">
        <f>IF(OR(A7="",B11="",B12=""),"MISSING DATA",IF(AND(AND(B11&gt;70,B11&lt;75),B12&lt;11),((A7-Tables!B33)/Tables!C33),IF((AND(AND(B11&gt;70,B11&lt;75),B12&gt;=11)),(A7-Tables!B34)/Tables!C34,IF(AND(B11&lt;80,B12&lt;11),(A7-Tables!B35)/Tables!C35,IF(AND(B11&lt;80,B12&gt;=11),(A7-Tables!B36)/Tables!C36,IF(AND(B11&lt;85,B12&lt;11),(A7-Tables!B37)/Tables!C37,IF(AND(B11&lt;85,B12&gt;=11),(A7-Tables!B38)/Tables!C38,IF(AND(B11&gt;=85,B12&lt;11),(A7-Tables!B39)/Tables!C39,IF(AND(B11&gt;=85,B12&gt;=11),(A7-Tables!B40)/Tables!C40)))))))))</f>
        <v>-1.7701863354037264</v>
      </c>
      <c r="C39" s="10">
        <f>NORMSDIST(B39)*100</f>
        <v>3.8348052452659744</v>
      </c>
      <c r="D39" s="28"/>
      <c r="H39" s="68"/>
    </row>
    <row r="40" spans="1:8" ht="15.75" thickBot="1" x14ac:dyDescent="0.3">
      <c r="A40" s="69" t="s">
        <v>18</v>
      </c>
      <c r="B40" s="49">
        <f>IF(OR(A7="",B11=""),"MISSING DATA",IF(AND(B11&lt;75,B11&gt;70),(A7-Tables!B22)/Tables!C22,IF(B11&lt;80,(A7-Tables!B23)/Tables!C23,IF(B11&lt;85,(A7-Tables!B24)/Tables!C24,(A7-Tables!B25)/Tables!C25))))</f>
        <v>-1.3903133903133902</v>
      </c>
      <c r="C40" s="10">
        <f>NORMSDIST(B40)*100</f>
        <v>8.2216866738536769</v>
      </c>
      <c r="D40" s="28"/>
      <c r="H40" s="68"/>
    </row>
    <row r="41" spans="1:8" ht="15.75" thickBot="1" x14ac:dyDescent="0.3">
      <c r="A41" s="69" t="s">
        <v>19</v>
      </c>
      <c r="B41" s="49">
        <f>IF(OR(A7="",B12=""),"MISSING DATA",IF(B12&lt;9,(A7-Tables!B27)/Tables!C27,IF(B12&lt;11,(A7-Tables!B28)/Tables!C28,IF(B12&lt;13,(A7-Tables!B29)/Tables!C29,IF(B12&lt;16,(A7-Tables!B30)/Tables!C30,(A7-Tables!B31)/Tables!C31)))))</f>
        <v>-1.6889534883720927</v>
      </c>
      <c r="C41" s="10">
        <f>NORMSDIST(B41)*100</f>
        <v>4.5614171828861521</v>
      </c>
      <c r="D41" s="28"/>
      <c r="H41" s="68"/>
    </row>
    <row r="42" spans="1:8" x14ac:dyDescent="0.2">
      <c r="A42" s="69"/>
      <c r="B42" s="51"/>
      <c r="C42" s="27"/>
      <c r="D42" s="28"/>
      <c r="H42" s="68"/>
    </row>
    <row r="43" spans="1:8" ht="15" thickBot="1" x14ac:dyDescent="0.25">
      <c r="A43" s="67" t="s">
        <v>44</v>
      </c>
      <c r="B43" s="51"/>
      <c r="C43" s="27"/>
      <c r="D43" s="28"/>
      <c r="H43" s="68"/>
    </row>
    <row r="44" spans="1:8" ht="15.75" thickBot="1" x14ac:dyDescent="0.3">
      <c r="A44" s="69" t="s">
        <v>67</v>
      </c>
      <c r="B44" s="50">
        <f>IF(OR(A7="",B11="",B12=""),"MISSING DATA",IF(AND(AND(B11&gt;70,B11&lt;75),B12&lt;11),((A7-Tables!E33)/Tables!F33),IF((AND(AND(B11&gt;70,B11&lt;75),B12&gt;=11)),(A7-Tables!E34)/Tables!F34,IF(AND(B11&lt;80,B12&lt;11),(A7-Tables!E35)/Tables!F35,IF(AND(B11&lt;80,B12&gt;=11),(A7-Tables!E36)/Tables!F36,IF(AND(B11&lt;85,B12&lt;11),(A7-Tables!E37)/Tables!F37,IF(AND(B11&lt;85,B12&gt;=11),(A7-Tables!E38)/Tables!F38,IF(AND(B11&gt;=85,B12&lt;11),(A7-Tables!E39)/Tables!F39,IF(AND(B11&gt;=85,B12&gt;=11),(A7-Tables!E40)/Tables!F40)))))))))</f>
        <v>-2.0939597315436238</v>
      </c>
      <c r="C44" s="10">
        <f>NORMSDIST(B44)*100</f>
        <v>1.8131783777622212</v>
      </c>
      <c r="D44" s="28"/>
      <c r="H44" s="68"/>
    </row>
    <row r="45" spans="1:8" ht="15.75" thickBot="1" x14ac:dyDescent="0.3">
      <c r="A45" s="69" t="s">
        <v>18</v>
      </c>
      <c r="B45" s="49">
        <f>IF(OR(A7="",B11=""),"MISSING DATA",IF(AND(B11&lt;75,B11&gt;70),(A7-Tables!E22)/Tables!F22,IF(B11&lt;80,(A7-Tables!E23)/Tables!F23,IF(B11&lt;85,(A7-Tables!E24)/Tables!F24,(A7-Tables!E25)/Tables!F25))))</f>
        <v>-1.5826086956521741</v>
      </c>
      <c r="C45" s="10">
        <f>NORMSDIST(B45)*100</f>
        <v>5.6755340154595988</v>
      </c>
      <c r="D45" s="28"/>
      <c r="H45" s="68"/>
    </row>
    <row r="46" spans="1:8" ht="15.75" thickBot="1" x14ac:dyDescent="0.3">
      <c r="A46" s="69" t="s">
        <v>19</v>
      </c>
      <c r="B46" s="49">
        <f>IF(OR(A7="",B12=""),"MISSING DATA",IF(B12&lt;9,(A7-Tables!E27)/Tables!F27,IF(B12&lt;11,(A7-Tables!E28)/Tables!F28,IF(B12&lt;13,(A7-Tables!E29)/Tables!F29,IF(B12&lt;16,(A7-Tables!E30)/Tables!F30,(A7-Tables!E31)/Tables!F31)))))</f>
        <v>-1.9266862170087977</v>
      </c>
      <c r="C46" s="10">
        <f>NORMSDIST(B46)*100</f>
        <v>2.7009373290838741</v>
      </c>
      <c r="D46" s="28"/>
      <c r="H46" s="68"/>
    </row>
    <row r="47" spans="1:8" x14ac:dyDescent="0.2">
      <c r="A47" s="70"/>
      <c r="B47" s="26"/>
      <c r="C47" s="27"/>
      <c r="H47" s="68"/>
    </row>
    <row r="48" spans="1:8" ht="15" x14ac:dyDescent="0.25">
      <c r="A48" s="71"/>
      <c r="B48" s="26"/>
      <c r="C48" s="27"/>
      <c r="H48" s="68"/>
    </row>
    <row r="49" spans="1:8" ht="15" x14ac:dyDescent="0.25">
      <c r="A49" s="71"/>
      <c r="H49" s="68"/>
    </row>
    <row r="50" spans="1:8" ht="15" thickBot="1" x14ac:dyDescent="0.25">
      <c r="A50" s="72"/>
      <c r="B50" s="73"/>
      <c r="C50" s="73"/>
      <c r="D50" s="73"/>
      <c r="E50" s="73"/>
      <c r="F50" s="73"/>
      <c r="G50" s="73"/>
      <c r="H50" s="74"/>
    </row>
  </sheetData>
  <sheetProtection algorithmName="SHA-512" hashValue="c05o+hwftkLWwgtqcZ+VtUIgmq0tY628qg8lM1ESKhoPtRyCcvsVLn2kUYc2dhBrN/Bg2MhVtPjGJfJs9hlapA==" saltValue="EcQMeHJNUBOAdvJ9U8YEQQ==" spinCount="100000" sheet="1" selectLockedCells="1"/>
  <mergeCells count="3">
    <mergeCell ref="A3:E3"/>
    <mergeCell ref="A26:C26"/>
    <mergeCell ref="A17:C17"/>
  </mergeCells>
  <phoneticPr fontId="1" type="noConversion"/>
  <conditionalFormatting sqref="C20:C24">
    <cfRule type="cellIs" dxfId="103" priority="663" operator="between">
      <formula>25</formula>
      <formula>74.99</formula>
    </cfRule>
    <cfRule type="cellIs" dxfId="102" priority="801" operator="lessThan">
      <formula>1</formula>
    </cfRule>
  </conditionalFormatting>
  <conditionalFormatting sqref="C20:C24">
    <cfRule type="cellIs" dxfId="101" priority="795" operator="between">
      <formula>2</formula>
      <formula>8.99</formula>
    </cfRule>
  </conditionalFormatting>
  <conditionalFormatting sqref="C20:C24">
    <cfRule type="cellIs" dxfId="100" priority="773" operator="between">
      <formula>1</formula>
      <formula>1.99</formula>
    </cfRule>
    <cfRule type="cellIs" dxfId="99" priority="775" operator="between">
      <formula>8.99</formula>
      <formula>24.99</formula>
    </cfRule>
    <cfRule type="cellIs" dxfId="98" priority="777" operator="between">
      <formula>75</formula>
      <formula>90.99</formula>
    </cfRule>
    <cfRule type="cellIs" dxfId="97" priority="778" operator="between">
      <formula>91</formula>
      <formula>98</formula>
    </cfRule>
    <cfRule type="cellIs" dxfId="96" priority="779" operator="greaterThan">
      <formula>97.99</formula>
    </cfRule>
  </conditionalFormatting>
  <conditionalFormatting sqref="C20:C24">
    <cfRule type="cellIs" dxfId="95" priority="147" operator="between">
      <formula>1</formula>
      <formula>1.99</formula>
    </cfRule>
    <cfRule type="cellIs" dxfId="94" priority="148" operator="between">
      <formula>9</formula>
      <formula>24.99</formula>
    </cfRule>
    <cfRule type="cellIs" dxfId="93" priority="149" operator="between">
      <formula>75</formula>
      <formula>90.99</formula>
    </cfRule>
    <cfRule type="cellIs" dxfId="92" priority="150" operator="between">
      <formula>91</formula>
      <formula>98</formula>
    </cfRule>
    <cfRule type="cellIs" dxfId="91" priority="151" operator="greaterThan">
      <formula>97.99</formula>
    </cfRule>
  </conditionalFormatting>
  <conditionalFormatting sqref="C29:C33">
    <cfRule type="cellIs" dxfId="90" priority="97" operator="between">
      <formula>25</formula>
      <formula>74.99</formula>
    </cfRule>
    <cfRule type="cellIs" dxfId="89" priority="104" operator="lessThan">
      <formula>1</formula>
    </cfRule>
  </conditionalFormatting>
  <conditionalFormatting sqref="C29:C33">
    <cfRule type="cellIs" dxfId="88" priority="103" operator="between">
      <formula>2</formula>
      <formula>8.99</formula>
    </cfRule>
  </conditionalFormatting>
  <conditionalFormatting sqref="C29:C33">
    <cfRule type="cellIs" dxfId="87" priority="98" operator="between">
      <formula>1</formula>
      <formula>1.99</formula>
    </cfRule>
    <cfRule type="cellIs" dxfId="86" priority="99" operator="between">
      <formula>8.99</formula>
      <formula>24.99</formula>
    </cfRule>
    <cfRule type="cellIs" dxfId="85" priority="100" operator="between">
      <formula>75</formula>
      <formula>90.99</formula>
    </cfRule>
    <cfRule type="cellIs" dxfId="84" priority="101" operator="between">
      <formula>91</formula>
      <formula>98</formula>
    </cfRule>
    <cfRule type="cellIs" dxfId="83" priority="102" operator="greaterThan">
      <formula>97.99</formula>
    </cfRule>
  </conditionalFormatting>
  <conditionalFormatting sqref="C29:C33">
    <cfRule type="cellIs" dxfId="82" priority="92" operator="between">
      <formula>1</formula>
      <formula>1.99</formula>
    </cfRule>
    <cfRule type="cellIs" dxfId="81" priority="93" operator="between">
      <formula>9</formula>
      <formula>24.99</formula>
    </cfRule>
    <cfRule type="cellIs" dxfId="80" priority="94" operator="between">
      <formula>75</formula>
      <formula>90.99</formula>
    </cfRule>
    <cfRule type="cellIs" dxfId="79" priority="95" operator="between">
      <formula>91</formula>
      <formula>98</formula>
    </cfRule>
    <cfRule type="cellIs" dxfId="78" priority="96" operator="greaterThan">
      <formula>97.99</formula>
    </cfRule>
  </conditionalFormatting>
  <conditionalFormatting sqref="C44">
    <cfRule type="cellIs" dxfId="77" priority="58" operator="between">
      <formula>25</formula>
      <formula>74.99</formula>
    </cfRule>
    <cfRule type="cellIs" dxfId="76" priority="65" operator="lessThan">
      <formula>1</formula>
    </cfRule>
  </conditionalFormatting>
  <conditionalFormatting sqref="C44">
    <cfRule type="cellIs" dxfId="75" priority="64" operator="between">
      <formula>2</formula>
      <formula>8.99</formula>
    </cfRule>
  </conditionalFormatting>
  <conditionalFormatting sqref="C44">
    <cfRule type="cellIs" dxfId="74" priority="59" operator="between">
      <formula>1</formula>
      <formula>1.99</formula>
    </cfRule>
    <cfRule type="cellIs" dxfId="73" priority="60" operator="between">
      <formula>8.99</formula>
      <formula>24.99</formula>
    </cfRule>
    <cfRule type="cellIs" dxfId="72" priority="61" operator="between">
      <formula>75</formula>
      <formula>90.99</formula>
    </cfRule>
    <cfRule type="cellIs" dxfId="71" priority="62" operator="between">
      <formula>91</formula>
      <formula>98</formula>
    </cfRule>
    <cfRule type="cellIs" dxfId="70" priority="63" operator="greaterThan">
      <formula>97.99</formula>
    </cfRule>
  </conditionalFormatting>
  <conditionalFormatting sqref="C44">
    <cfRule type="cellIs" dxfId="69" priority="53" operator="between">
      <formula>1</formula>
      <formula>1.99</formula>
    </cfRule>
    <cfRule type="cellIs" dxfId="68" priority="54" operator="between">
      <formula>9</formula>
      <formula>24.99</formula>
    </cfRule>
    <cfRule type="cellIs" dxfId="67" priority="55" operator="between">
      <formula>75</formula>
      <formula>90.99</formula>
    </cfRule>
    <cfRule type="cellIs" dxfId="66" priority="56" operator="between">
      <formula>91</formula>
      <formula>98</formula>
    </cfRule>
    <cfRule type="cellIs" dxfId="65" priority="57" operator="greaterThan">
      <formula>97.99</formula>
    </cfRule>
  </conditionalFormatting>
  <conditionalFormatting sqref="C39">
    <cfRule type="cellIs" dxfId="64" priority="71" operator="between">
      <formula>25</formula>
      <formula>74.99</formula>
    </cfRule>
    <cfRule type="cellIs" dxfId="63" priority="78" operator="lessThan">
      <formula>1</formula>
    </cfRule>
  </conditionalFormatting>
  <conditionalFormatting sqref="C39">
    <cfRule type="cellIs" dxfId="62" priority="77" operator="between">
      <formula>2</formula>
      <formula>8.99</formula>
    </cfRule>
  </conditionalFormatting>
  <conditionalFormatting sqref="C39">
    <cfRule type="cellIs" dxfId="61" priority="72" operator="between">
      <formula>1</formula>
      <formula>1.99</formula>
    </cfRule>
    <cfRule type="cellIs" dxfId="60" priority="73" operator="between">
      <formula>8.99</formula>
      <formula>24.99</formula>
    </cfRule>
    <cfRule type="cellIs" dxfId="59" priority="74" operator="between">
      <formula>75</formula>
      <formula>90.99</formula>
    </cfRule>
    <cfRule type="cellIs" dxfId="58" priority="75" operator="between">
      <formula>91</formula>
      <formula>98</formula>
    </cfRule>
    <cfRule type="cellIs" dxfId="57" priority="76" operator="greaterThan">
      <formula>97.99</formula>
    </cfRule>
  </conditionalFormatting>
  <conditionalFormatting sqref="C39">
    <cfRule type="cellIs" dxfId="56" priority="66" operator="between">
      <formula>1</formula>
      <formula>1.99</formula>
    </cfRule>
    <cfRule type="cellIs" dxfId="55" priority="67" operator="between">
      <formula>9</formula>
      <formula>24.99</formula>
    </cfRule>
    <cfRule type="cellIs" dxfId="54" priority="68" operator="between">
      <formula>75</formula>
      <formula>90.99</formula>
    </cfRule>
    <cfRule type="cellIs" dxfId="53" priority="69" operator="between">
      <formula>91</formula>
      <formula>98</formula>
    </cfRule>
    <cfRule type="cellIs" dxfId="52" priority="70" operator="greaterThan">
      <formula>97.99</formula>
    </cfRule>
  </conditionalFormatting>
  <conditionalFormatting sqref="C40">
    <cfRule type="cellIs" dxfId="51" priority="45" operator="between">
      <formula>25</formula>
      <formula>74.99</formula>
    </cfRule>
    <cfRule type="cellIs" dxfId="50" priority="52" operator="lessThan">
      <formula>1</formula>
    </cfRule>
  </conditionalFormatting>
  <conditionalFormatting sqref="C40">
    <cfRule type="cellIs" dxfId="49" priority="51" operator="between">
      <formula>2</formula>
      <formula>8.99</formula>
    </cfRule>
  </conditionalFormatting>
  <conditionalFormatting sqref="C40">
    <cfRule type="cellIs" dxfId="48" priority="46" operator="between">
      <formula>1</formula>
      <formula>1.99</formula>
    </cfRule>
    <cfRule type="cellIs" dxfId="47" priority="47" operator="between">
      <formula>8.99</formula>
      <formula>24.99</formula>
    </cfRule>
    <cfRule type="cellIs" dxfId="46" priority="48" operator="between">
      <formula>75</formula>
      <formula>90.99</formula>
    </cfRule>
    <cfRule type="cellIs" dxfId="45" priority="49" operator="between">
      <formula>91</formula>
      <formula>98</formula>
    </cfRule>
    <cfRule type="cellIs" dxfId="44" priority="50" operator="greaterThan">
      <formula>97.99</formula>
    </cfRule>
  </conditionalFormatting>
  <conditionalFormatting sqref="C40">
    <cfRule type="cellIs" dxfId="43" priority="40" operator="between">
      <formula>1</formula>
      <formula>1.99</formula>
    </cfRule>
    <cfRule type="cellIs" dxfId="42" priority="41" operator="between">
      <formula>9</formula>
      <formula>24.99</formula>
    </cfRule>
    <cfRule type="cellIs" dxfId="41" priority="42" operator="between">
      <formula>75</formula>
      <formula>90.99</formula>
    </cfRule>
    <cfRule type="cellIs" dxfId="40" priority="43" operator="between">
      <formula>91</formula>
      <formula>98</formula>
    </cfRule>
    <cfRule type="cellIs" dxfId="39" priority="44" operator="greaterThan">
      <formula>97.99</formula>
    </cfRule>
  </conditionalFormatting>
  <conditionalFormatting sqref="C41">
    <cfRule type="cellIs" dxfId="38" priority="32" operator="between">
      <formula>25</formula>
      <formula>74.99</formula>
    </cfRule>
    <cfRule type="cellIs" dxfId="37" priority="39" operator="lessThan">
      <formula>1</formula>
    </cfRule>
  </conditionalFormatting>
  <conditionalFormatting sqref="C41">
    <cfRule type="cellIs" dxfId="36" priority="38" operator="between">
      <formula>2</formula>
      <formula>8.99</formula>
    </cfRule>
  </conditionalFormatting>
  <conditionalFormatting sqref="C41">
    <cfRule type="cellIs" dxfId="35" priority="33" operator="between">
      <formula>1</formula>
      <formula>1.99</formula>
    </cfRule>
    <cfRule type="cellIs" dxfId="34" priority="34" operator="between">
      <formula>8.99</formula>
      <formula>24.99</formula>
    </cfRule>
    <cfRule type="cellIs" dxfId="33" priority="35" operator="between">
      <formula>75</formula>
      <formula>90.99</formula>
    </cfRule>
    <cfRule type="cellIs" dxfId="32" priority="36" operator="between">
      <formula>91</formula>
      <formula>98</formula>
    </cfRule>
    <cfRule type="cellIs" dxfId="31" priority="37" operator="greaterThan">
      <formula>97.99</formula>
    </cfRule>
  </conditionalFormatting>
  <conditionalFormatting sqref="C41">
    <cfRule type="cellIs" dxfId="30" priority="27" operator="between">
      <formula>1</formula>
      <formula>1.99</formula>
    </cfRule>
    <cfRule type="cellIs" dxfId="29" priority="28" operator="between">
      <formula>9</formula>
      <formula>24.99</formula>
    </cfRule>
    <cfRule type="cellIs" dxfId="28" priority="29" operator="between">
      <formula>75</formula>
      <formula>90.99</formula>
    </cfRule>
    <cfRule type="cellIs" dxfId="27" priority="30" operator="between">
      <formula>91</formula>
      <formula>98</formula>
    </cfRule>
    <cfRule type="cellIs" dxfId="26" priority="31" operator="greaterThan">
      <formula>97.99</formula>
    </cfRule>
  </conditionalFormatting>
  <conditionalFormatting sqref="C45">
    <cfRule type="cellIs" dxfId="25" priority="19" operator="between">
      <formula>25</formula>
      <formula>74.99</formula>
    </cfRule>
    <cfRule type="cellIs" dxfId="24" priority="26" operator="lessThan">
      <formula>1</formula>
    </cfRule>
  </conditionalFormatting>
  <conditionalFormatting sqref="C45">
    <cfRule type="cellIs" dxfId="23" priority="25" operator="between">
      <formula>2</formula>
      <formula>8.99</formula>
    </cfRule>
  </conditionalFormatting>
  <conditionalFormatting sqref="C45">
    <cfRule type="cellIs" dxfId="22" priority="20" operator="between">
      <formula>1</formula>
      <formula>1.99</formula>
    </cfRule>
    <cfRule type="cellIs" dxfId="21" priority="21" operator="between">
      <formula>8.99</formula>
      <formula>24.99</formula>
    </cfRule>
    <cfRule type="cellIs" dxfId="20" priority="22" operator="between">
      <formula>75</formula>
      <formula>90.99</formula>
    </cfRule>
    <cfRule type="cellIs" dxfId="19" priority="23" operator="between">
      <formula>91</formula>
      <formula>98</formula>
    </cfRule>
    <cfRule type="cellIs" dxfId="18" priority="24" operator="greaterThan">
      <formula>97.99</formula>
    </cfRule>
  </conditionalFormatting>
  <conditionalFormatting sqref="C45">
    <cfRule type="cellIs" dxfId="17" priority="14" operator="between">
      <formula>1</formula>
      <formula>1.99</formula>
    </cfRule>
    <cfRule type="cellIs" dxfId="16" priority="15" operator="between">
      <formula>9</formula>
      <formula>24.99</formula>
    </cfRule>
    <cfRule type="cellIs" dxfId="15" priority="16" operator="between">
      <formula>75</formula>
      <formula>90.99</formula>
    </cfRule>
    <cfRule type="cellIs" dxfId="14" priority="17" operator="between">
      <formula>91</formula>
      <formula>98</formula>
    </cfRule>
    <cfRule type="cellIs" dxfId="13" priority="18" operator="greaterThan">
      <formula>97.99</formula>
    </cfRule>
  </conditionalFormatting>
  <conditionalFormatting sqref="C46">
    <cfRule type="cellIs" dxfId="12" priority="6" operator="between">
      <formula>25</formula>
      <formula>74.99</formula>
    </cfRule>
    <cfRule type="cellIs" dxfId="11" priority="13" operator="lessThan">
      <formula>1</formula>
    </cfRule>
  </conditionalFormatting>
  <conditionalFormatting sqref="C46">
    <cfRule type="cellIs" dxfId="10" priority="12" operator="between">
      <formula>2</formula>
      <formula>8.99</formula>
    </cfRule>
  </conditionalFormatting>
  <conditionalFormatting sqref="C46">
    <cfRule type="cellIs" dxfId="9" priority="7" operator="between">
      <formula>1</formula>
      <formula>1.99</formula>
    </cfRule>
    <cfRule type="cellIs" dxfId="8" priority="8" operator="between">
      <formula>8.99</formula>
      <formula>24.99</formula>
    </cfRule>
    <cfRule type="cellIs" dxfId="7" priority="9" operator="between">
      <formula>75</formula>
      <formula>90.99</formula>
    </cfRule>
    <cfRule type="cellIs" dxfId="6" priority="10" operator="between">
      <formula>91</formula>
      <formula>98</formula>
    </cfRule>
    <cfRule type="cellIs" dxfId="5" priority="11" operator="greaterThan">
      <formula>97.99</formula>
    </cfRule>
  </conditionalFormatting>
  <conditionalFormatting sqref="C46">
    <cfRule type="cellIs" dxfId="4" priority="1" operator="between">
      <formula>1</formula>
      <formula>1.99</formula>
    </cfRule>
    <cfRule type="cellIs" dxfId="3" priority="2" operator="between">
      <formula>9</formula>
      <formula>24.99</formula>
    </cfRule>
    <cfRule type="cellIs" dxfId="2" priority="3" operator="between">
      <formula>75</formula>
      <formula>90.99</formula>
    </cfRule>
    <cfRule type="cellIs" dxfId="1" priority="4" operator="between">
      <formula>91</formula>
      <formula>98</formula>
    </cfRule>
    <cfRule type="cellIs" dxfId="0" priority="5" operator="greaterThan">
      <formula>97.99</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3505-8E8D-4E7D-8B8B-BAD2DCF35054}">
  <dimension ref="A1:L44"/>
  <sheetViews>
    <sheetView workbookViewId="0">
      <selection activeCell="B28" sqref="B28"/>
    </sheetView>
  </sheetViews>
  <sheetFormatPr defaultRowHeight="15" x14ac:dyDescent="0.25"/>
  <cols>
    <col min="1" max="1" width="28.140625" customWidth="1"/>
    <col min="2" max="6" width="15.7109375" customWidth="1"/>
  </cols>
  <sheetData>
    <row r="1" spans="1:12" ht="18" x14ac:dyDescent="0.25">
      <c r="A1" s="30" t="s">
        <v>23</v>
      </c>
      <c r="B1" s="31"/>
      <c r="C1" s="32"/>
      <c r="D1" s="31"/>
      <c r="E1" s="31"/>
      <c r="F1" s="31"/>
      <c r="G1" s="2"/>
      <c r="H1" s="2"/>
      <c r="I1" s="2"/>
      <c r="J1" s="2"/>
      <c r="K1" s="2"/>
      <c r="L1" s="2"/>
    </row>
    <row r="2" spans="1:12" ht="17.25" x14ac:dyDescent="0.25">
      <c r="A2" s="33" t="s">
        <v>39</v>
      </c>
      <c r="B2" s="34" t="s">
        <v>18</v>
      </c>
      <c r="C2" s="34" t="s">
        <v>19</v>
      </c>
      <c r="D2" s="34" t="s">
        <v>21</v>
      </c>
      <c r="E2" s="34" t="s">
        <v>17</v>
      </c>
      <c r="F2" s="34" t="s">
        <v>45</v>
      </c>
      <c r="G2" s="1"/>
      <c r="H2" s="2"/>
      <c r="I2" s="2"/>
      <c r="J2" s="2"/>
      <c r="K2" s="2"/>
      <c r="L2" s="2"/>
    </row>
    <row r="3" spans="1:12" x14ac:dyDescent="0.25">
      <c r="A3" s="101" t="s">
        <v>25</v>
      </c>
      <c r="B3" s="100">
        <v>-0.14854100000000001</v>
      </c>
      <c r="C3" s="100">
        <v>0.28428900000000001</v>
      </c>
      <c r="D3" s="100">
        <v>0.43435499999999999</v>
      </c>
      <c r="E3" s="100">
        <v>31.874217999999999</v>
      </c>
      <c r="F3" s="100">
        <v>3.5601150000000001</v>
      </c>
      <c r="G3" s="1"/>
      <c r="H3" s="2"/>
      <c r="I3" s="2"/>
      <c r="J3" s="2"/>
      <c r="K3" s="2"/>
      <c r="L3" s="2"/>
    </row>
    <row r="4" spans="1:12" x14ac:dyDescent="0.25">
      <c r="A4" s="101" t="s">
        <v>27</v>
      </c>
      <c r="B4" s="100">
        <v>-0.14810999999999999</v>
      </c>
      <c r="C4" s="100">
        <v>0.27209</v>
      </c>
      <c r="D4" s="35"/>
      <c r="E4" s="100">
        <v>32.653502000000003</v>
      </c>
      <c r="F4" s="100">
        <v>3.5635539999999999</v>
      </c>
      <c r="G4" s="36"/>
      <c r="H4" s="2"/>
      <c r="I4" s="2"/>
      <c r="J4" s="2"/>
      <c r="K4" s="2"/>
      <c r="L4" s="2"/>
    </row>
    <row r="5" spans="1:12" x14ac:dyDescent="0.25">
      <c r="A5" s="101" t="s">
        <v>28</v>
      </c>
      <c r="B5" s="100">
        <v>-0.154118</v>
      </c>
      <c r="C5" s="35"/>
      <c r="D5" s="35"/>
      <c r="E5" s="100">
        <v>36.463388999999999</v>
      </c>
      <c r="F5" s="100">
        <v>3.6906639999999999</v>
      </c>
      <c r="G5" s="31"/>
      <c r="H5" s="2"/>
      <c r="I5" s="2"/>
      <c r="J5" s="2"/>
      <c r="K5" s="2"/>
      <c r="L5" s="2"/>
    </row>
    <row r="6" spans="1:12" x14ac:dyDescent="0.25">
      <c r="A6" s="101" t="s">
        <v>29</v>
      </c>
      <c r="B6" s="35"/>
      <c r="C6" s="100">
        <v>0.27777299999999999</v>
      </c>
      <c r="D6" s="35"/>
      <c r="E6" s="100">
        <v>20.941106000000001</v>
      </c>
      <c r="F6" s="100">
        <v>3.6279819999999998</v>
      </c>
      <c r="G6" s="31"/>
      <c r="H6" s="2"/>
      <c r="I6" s="2"/>
      <c r="J6" s="2"/>
      <c r="K6" s="2"/>
      <c r="L6" s="2"/>
    </row>
    <row r="7" spans="1:12" x14ac:dyDescent="0.25">
      <c r="A7" s="101" t="s">
        <v>30</v>
      </c>
      <c r="B7" s="100">
        <v>24.197731000000001</v>
      </c>
      <c r="C7" s="35"/>
      <c r="D7" s="35"/>
      <c r="E7" s="35"/>
      <c r="F7" s="100">
        <v>3.7576499999999999</v>
      </c>
      <c r="G7" s="31"/>
      <c r="H7" s="2"/>
      <c r="I7" s="2"/>
      <c r="J7" s="2"/>
      <c r="K7" s="2"/>
      <c r="L7" s="2"/>
    </row>
    <row r="8" spans="1:12" x14ac:dyDescent="0.25">
      <c r="A8" s="31"/>
      <c r="B8" s="31"/>
      <c r="C8" s="31"/>
      <c r="D8" s="31"/>
      <c r="E8" s="31"/>
      <c r="F8" s="31"/>
      <c r="G8" s="31"/>
      <c r="H8" s="2"/>
      <c r="I8" s="2"/>
      <c r="J8" s="2"/>
      <c r="K8" s="2"/>
      <c r="L8" s="2"/>
    </row>
    <row r="9" spans="1:12" x14ac:dyDescent="0.25">
      <c r="A9" s="33" t="s">
        <v>40</v>
      </c>
      <c r="B9" s="34"/>
      <c r="C9" s="34"/>
      <c r="D9" s="34"/>
      <c r="E9" s="34"/>
      <c r="F9" s="34"/>
      <c r="G9" s="36"/>
      <c r="H9" s="2"/>
      <c r="I9" s="2"/>
      <c r="J9" s="2"/>
      <c r="K9" s="2"/>
      <c r="L9" s="2"/>
    </row>
    <row r="10" spans="1:12" x14ac:dyDescent="0.25">
      <c r="A10" s="101" t="s">
        <v>25</v>
      </c>
      <c r="B10" s="33">
        <v>-0.117656</v>
      </c>
      <c r="C10" s="33">
        <v>0.247395</v>
      </c>
      <c r="D10" s="33">
        <v>0.51406700000000005</v>
      </c>
      <c r="E10" s="33">
        <v>30.402398000000002</v>
      </c>
      <c r="F10" s="33">
        <v>3.2991809999999999</v>
      </c>
      <c r="G10" s="31"/>
      <c r="H10" s="2"/>
      <c r="I10" s="2"/>
      <c r="J10" s="2"/>
      <c r="K10" s="2"/>
      <c r="L10" s="2"/>
    </row>
    <row r="11" spans="1:12" x14ac:dyDescent="0.25">
      <c r="A11" s="101" t="s">
        <v>27</v>
      </c>
      <c r="B11" s="33">
        <v>-0.119254</v>
      </c>
      <c r="C11" s="33">
        <v>0.23398099999999999</v>
      </c>
      <c r="D11" s="31"/>
      <c r="E11" s="33">
        <v>31.483177999999999</v>
      </c>
      <c r="F11" s="33">
        <v>3.3040790000000002</v>
      </c>
      <c r="G11" s="31"/>
      <c r="H11" s="2"/>
      <c r="I11" s="2"/>
      <c r="J11" s="2"/>
      <c r="K11" s="2"/>
      <c r="L11" s="2"/>
    </row>
    <row r="12" spans="1:12" x14ac:dyDescent="0.25">
      <c r="A12" s="101" t="s">
        <v>28</v>
      </c>
      <c r="B12" s="33">
        <v>-0.114014</v>
      </c>
      <c r="C12" s="31"/>
      <c r="D12" s="31"/>
      <c r="E12" s="33">
        <v>34.014659999999999</v>
      </c>
      <c r="F12" s="33">
        <v>3.4059140000000001</v>
      </c>
      <c r="G12" s="36"/>
      <c r="H12" s="2"/>
      <c r="I12" s="2"/>
      <c r="J12" s="2"/>
      <c r="K12" s="2"/>
      <c r="L12" s="2"/>
    </row>
    <row r="13" spans="1:12" x14ac:dyDescent="0.25">
      <c r="A13" s="101" t="s">
        <v>29</v>
      </c>
      <c r="B13" s="31"/>
      <c r="C13" s="33">
        <v>0.22998499999999999</v>
      </c>
      <c r="D13" s="31"/>
      <c r="E13" s="33">
        <v>22.285534999999999</v>
      </c>
      <c r="F13" s="33">
        <v>3.3401550000000002</v>
      </c>
      <c r="G13" s="31"/>
      <c r="H13" s="2"/>
      <c r="I13" s="2"/>
      <c r="J13" s="2"/>
      <c r="K13" s="2"/>
      <c r="L13" s="2"/>
    </row>
    <row r="14" spans="1:12" x14ac:dyDescent="0.25">
      <c r="A14" s="101" t="s">
        <v>30</v>
      </c>
      <c r="B14" s="33">
        <v>25.056979999999999</v>
      </c>
      <c r="C14" s="31"/>
      <c r="D14" s="31"/>
      <c r="E14" s="31"/>
      <c r="F14" s="33">
        <v>3.4371339999999999</v>
      </c>
      <c r="G14" s="31"/>
      <c r="H14" s="2"/>
      <c r="I14" s="2"/>
      <c r="J14" s="2"/>
      <c r="K14" s="2"/>
      <c r="L14" s="2"/>
    </row>
    <row r="15" spans="1:12" x14ac:dyDescent="0.25">
      <c r="A15" s="36" t="s">
        <v>87</v>
      </c>
      <c r="B15" s="2"/>
      <c r="C15" s="2"/>
      <c r="D15" s="2"/>
      <c r="E15" s="2"/>
      <c r="F15" s="2"/>
      <c r="G15" s="31"/>
      <c r="H15" s="2"/>
      <c r="I15" s="2"/>
      <c r="J15" s="2"/>
      <c r="K15" s="2"/>
      <c r="L15" s="2"/>
    </row>
    <row r="16" spans="1:12" x14ac:dyDescent="0.25">
      <c r="A16" s="2"/>
      <c r="B16" s="2"/>
      <c r="C16" s="2"/>
      <c r="D16" s="2"/>
      <c r="E16" s="2"/>
      <c r="F16" s="2"/>
      <c r="G16" s="2"/>
      <c r="H16" s="2"/>
      <c r="I16" s="2"/>
      <c r="J16" s="2"/>
      <c r="K16" s="2"/>
      <c r="L16" s="2"/>
    </row>
    <row r="17" spans="1:12" x14ac:dyDescent="0.25">
      <c r="A17" s="37" t="s">
        <v>66</v>
      </c>
      <c r="B17" s="31"/>
      <c r="C17" s="31"/>
      <c r="D17" s="31"/>
      <c r="E17" s="31"/>
      <c r="F17" s="31"/>
      <c r="G17" s="31"/>
      <c r="H17" s="2"/>
      <c r="I17" s="2"/>
      <c r="J17" s="2"/>
      <c r="K17" s="2"/>
      <c r="L17" s="2"/>
    </row>
    <row r="18" spans="1:12" x14ac:dyDescent="0.25">
      <c r="A18" s="38"/>
      <c r="B18" s="110" t="s">
        <v>46</v>
      </c>
      <c r="C18" s="110"/>
      <c r="D18" s="110"/>
      <c r="E18" s="110"/>
      <c r="F18" s="110"/>
      <c r="G18" s="110"/>
      <c r="H18" s="2"/>
      <c r="I18" s="2"/>
      <c r="J18" s="2"/>
      <c r="K18" s="2"/>
      <c r="L18" s="2"/>
    </row>
    <row r="19" spans="1:12" x14ac:dyDescent="0.25">
      <c r="A19" s="38" t="s">
        <v>47</v>
      </c>
      <c r="B19" s="110" t="s">
        <v>43</v>
      </c>
      <c r="C19" s="110"/>
      <c r="D19" s="31"/>
      <c r="E19" s="110" t="s">
        <v>44</v>
      </c>
      <c r="F19" s="110"/>
      <c r="G19" s="31"/>
      <c r="H19" s="1"/>
      <c r="I19" s="1"/>
      <c r="J19" s="1"/>
      <c r="K19" s="1"/>
      <c r="L19" s="1"/>
    </row>
    <row r="20" spans="1:12" ht="15.75" thickBot="1" x14ac:dyDescent="0.3">
      <c r="A20" s="39"/>
      <c r="B20" s="40" t="s">
        <v>49</v>
      </c>
      <c r="C20" s="40" t="s">
        <v>50</v>
      </c>
      <c r="D20" s="40" t="s">
        <v>51</v>
      </c>
      <c r="E20" s="40" t="s">
        <v>49</v>
      </c>
      <c r="F20" s="40" t="s">
        <v>50</v>
      </c>
      <c r="G20" s="40" t="s">
        <v>51</v>
      </c>
      <c r="H20" s="1"/>
      <c r="I20" s="1"/>
      <c r="J20" s="1"/>
      <c r="K20" s="1"/>
      <c r="L20" s="1"/>
    </row>
    <row r="21" spans="1:12" x14ac:dyDescent="0.25">
      <c r="A21" s="102" t="s">
        <v>48</v>
      </c>
      <c r="B21" s="41"/>
      <c r="C21" s="41"/>
      <c r="D21" s="41"/>
      <c r="E21" s="41"/>
      <c r="F21" s="41"/>
      <c r="G21" s="41"/>
      <c r="H21" s="1"/>
      <c r="I21" s="1"/>
      <c r="J21" s="1"/>
      <c r="K21" s="1"/>
      <c r="L21" s="1"/>
    </row>
    <row r="22" spans="1:12" x14ac:dyDescent="0.25">
      <c r="A22" s="44" t="s">
        <v>52</v>
      </c>
      <c r="B22" s="42">
        <v>25.15</v>
      </c>
      <c r="C22" s="42">
        <v>3.73</v>
      </c>
      <c r="D22" s="42">
        <v>122</v>
      </c>
      <c r="E22" s="42">
        <v>25.49</v>
      </c>
      <c r="F22" s="42">
        <v>3.58</v>
      </c>
      <c r="G22" s="42">
        <v>93</v>
      </c>
      <c r="H22" s="1"/>
      <c r="I22" s="1"/>
      <c r="J22" s="1"/>
      <c r="K22" s="1"/>
      <c r="L22" s="1"/>
    </row>
    <row r="23" spans="1:12" x14ac:dyDescent="0.25">
      <c r="A23" s="44" t="s">
        <v>53</v>
      </c>
      <c r="B23" s="42">
        <v>24.46</v>
      </c>
      <c r="C23" s="42">
        <v>3.74</v>
      </c>
      <c r="D23" s="42">
        <v>221</v>
      </c>
      <c r="E23" s="42">
        <v>25.35</v>
      </c>
      <c r="F23" s="42">
        <v>3.32</v>
      </c>
      <c r="G23" s="42">
        <v>139</v>
      </c>
      <c r="H23" s="1"/>
      <c r="I23" s="1"/>
      <c r="J23" s="1"/>
      <c r="K23" s="1"/>
      <c r="L23" s="1"/>
    </row>
    <row r="24" spans="1:12" x14ac:dyDescent="0.25">
      <c r="A24" s="44" t="s">
        <v>54</v>
      </c>
      <c r="B24" s="42">
        <v>23.88</v>
      </c>
      <c r="C24" s="42">
        <v>3.51</v>
      </c>
      <c r="D24" s="42">
        <v>178</v>
      </c>
      <c r="E24" s="42">
        <v>24.46</v>
      </c>
      <c r="F24" s="42">
        <v>3.45</v>
      </c>
      <c r="G24" s="42">
        <v>85</v>
      </c>
      <c r="H24" s="1"/>
      <c r="I24" s="1"/>
      <c r="J24" s="1"/>
      <c r="K24" s="1"/>
      <c r="L24" s="1"/>
    </row>
    <row r="25" spans="1:12" ht="15.75" thickBot="1" x14ac:dyDescent="0.3">
      <c r="A25" s="47" t="s">
        <v>55</v>
      </c>
      <c r="B25" s="43">
        <v>22.99</v>
      </c>
      <c r="C25" s="43">
        <v>3.92</v>
      </c>
      <c r="D25" s="43">
        <v>96</v>
      </c>
      <c r="E25" s="43">
        <v>24.15</v>
      </c>
      <c r="F25" s="43">
        <v>3.28</v>
      </c>
      <c r="G25" s="43">
        <v>34</v>
      </c>
      <c r="H25" s="1"/>
      <c r="I25" s="1"/>
      <c r="J25" s="1"/>
      <c r="K25" s="1"/>
      <c r="L25" s="1"/>
    </row>
    <row r="26" spans="1:12" x14ac:dyDescent="0.25">
      <c r="A26" s="102" t="s">
        <v>19</v>
      </c>
      <c r="B26" s="42"/>
      <c r="C26" s="42"/>
      <c r="D26" s="42"/>
      <c r="E26" s="42"/>
      <c r="F26" s="42"/>
      <c r="G26" s="42"/>
      <c r="H26" s="1"/>
      <c r="I26" s="1"/>
      <c r="J26" s="1"/>
      <c r="K26" s="1"/>
      <c r="L26" s="1"/>
    </row>
    <row r="27" spans="1:12" x14ac:dyDescent="0.25">
      <c r="A27" s="44" t="s">
        <v>56</v>
      </c>
      <c r="B27" s="42">
        <v>22.61</v>
      </c>
      <c r="C27" s="42">
        <v>3.71</v>
      </c>
      <c r="D27" s="42">
        <v>84</v>
      </c>
      <c r="E27" s="42">
        <v>23.57</v>
      </c>
      <c r="F27" s="42">
        <v>3.73</v>
      </c>
      <c r="G27" s="42">
        <v>42</v>
      </c>
      <c r="H27" s="1"/>
      <c r="I27" s="1"/>
      <c r="J27" s="1"/>
      <c r="K27" s="1"/>
      <c r="L27" s="1"/>
    </row>
    <row r="28" spans="1:12" x14ac:dyDescent="0.25">
      <c r="A28" s="45" t="s">
        <v>57</v>
      </c>
      <c r="B28" s="42">
        <v>23.72</v>
      </c>
      <c r="C28" s="42">
        <v>3.66</v>
      </c>
      <c r="D28" s="42">
        <v>195</v>
      </c>
      <c r="E28" s="42">
        <v>24.59</v>
      </c>
      <c r="F28" s="42">
        <v>3.24</v>
      </c>
      <c r="G28" s="42">
        <v>109</v>
      </c>
      <c r="H28" s="1"/>
      <c r="I28" s="1"/>
      <c r="J28" s="1"/>
      <c r="K28" s="1"/>
      <c r="L28" s="1"/>
    </row>
    <row r="29" spans="1:12" x14ac:dyDescent="0.25">
      <c r="A29" s="45" t="s">
        <v>58</v>
      </c>
      <c r="B29" s="42">
        <v>23.91</v>
      </c>
      <c r="C29" s="42">
        <v>3.54</v>
      </c>
      <c r="D29" s="42">
        <v>112</v>
      </c>
      <c r="E29" s="46" t="s">
        <v>59</v>
      </c>
      <c r="F29" s="42">
        <v>3.18</v>
      </c>
      <c r="G29" s="42">
        <v>56</v>
      </c>
      <c r="H29" s="1"/>
      <c r="I29" s="1"/>
      <c r="J29" s="1"/>
      <c r="K29" s="1"/>
      <c r="L29" s="1"/>
    </row>
    <row r="30" spans="1:12" x14ac:dyDescent="0.25">
      <c r="A30" s="44" t="s">
        <v>60</v>
      </c>
      <c r="B30" s="42">
        <v>24.81</v>
      </c>
      <c r="C30" s="42">
        <v>3.44</v>
      </c>
      <c r="D30" s="42">
        <v>130</v>
      </c>
      <c r="E30" s="42">
        <v>25.57</v>
      </c>
      <c r="F30" s="42">
        <v>3.41</v>
      </c>
      <c r="G30" s="42">
        <v>81</v>
      </c>
      <c r="H30" s="1"/>
      <c r="I30" s="1"/>
      <c r="J30" s="1"/>
      <c r="K30" s="1"/>
      <c r="L30" s="1"/>
    </row>
    <row r="31" spans="1:12" ht="15.75" thickBot="1" x14ac:dyDescent="0.3">
      <c r="A31" s="47" t="s">
        <v>61</v>
      </c>
      <c r="B31" s="43">
        <v>26.07</v>
      </c>
      <c r="C31" s="43">
        <v>3.81</v>
      </c>
      <c r="D31" s="43">
        <v>96</v>
      </c>
      <c r="E31" s="43">
        <v>26.43</v>
      </c>
      <c r="F31" s="43">
        <v>3.32</v>
      </c>
      <c r="G31" s="43">
        <v>63</v>
      </c>
      <c r="H31" s="1"/>
      <c r="I31" s="1"/>
      <c r="J31" s="1"/>
      <c r="K31" s="1"/>
      <c r="L31" s="1"/>
    </row>
    <row r="32" spans="1:12" x14ac:dyDescent="0.25">
      <c r="A32" s="102" t="s">
        <v>67</v>
      </c>
      <c r="B32" s="42"/>
      <c r="C32" s="42"/>
      <c r="D32" s="42"/>
      <c r="E32" s="42"/>
      <c r="F32" s="42"/>
      <c r="G32" s="42"/>
      <c r="H32" s="1"/>
      <c r="I32" s="1"/>
      <c r="J32" s="1"/>
      <c r="K32" s="1"/>
      <c r="L32" s="1"/>
    </row>
    <row r="33" spans="1:12" x14ac:dyDescent="0.25">
      <c r="A33" s="44" t="s">
        <v>68</v>
      </c>
      <c r="B33" s="42">
        <v>24.46</v>
      </c>
      <c r="C33" s="42">
        <v>3.66</v>
      </c>
      <c r="D33" s="42">
        <v>54</v>
      </c>
      <c r="E33" s="46" t="s">
        <v>62</v>
      </c>
      <c r="F33" s="42">
        <v>3.64</v>
      </c>
      <c r="G33" s="42">
        <v>40</v>
      </c>
      <c r="H33" s="1"/>
      <c r="I33" s="1"/>
      <c r="J33" s="1"/>
      <c r="K33" s="1"/>
      <c r="L33" s="1"/>
    </row>
    <row r="34" spans="1:12" x14ac:dyDescent="0.25">
      <c r="A34" s="44" t="s">
        <v>69</v>
      </c>
      <c r="B34" s="42">
        <v>25.7</v>
      </c>
      <c r="C34" s="42">
        <v>3.76</v>
      </c>
      <c r="D34" s="42">
        <v>66</v>
      </c>
      <c r="E34" s="46" t="s">
        <v>63</v>
      </c>
      <c r="F34" s="42">
        <v>3.57</v>
      </c>
      <c r="G34" s="42">
        <v>51</v>
      </c>
      <c r="H34" s="1"/>
      <c r="I34" s="1"/>
      <c r="J34" s="1"/>
      <c r="K34" s="1"/>
      <c r="L34" s="1"/>
    </row>
    <row r="35" spans="1:12" x14ac:dyDescent="0.25">
      <c r="A35" s="44" t="s">
        <v>70</v>
      </c>
      <c r="B35" s="42">
        <v>23.59</v>
      </c>
      <c r="C35" s="42">
        <v>3.73</v>
      </c>
      <c r="D35" s="42">
        <v>95</v>
      </c>
      <c r="E35" s="42">
        <v>24.36</v>
      </c>
      <c r="F35" s="42">
        <v>2.98</v>
      </c>
      <c r="G35" s="42">
        <v>55</v>
      </c>
      <c r="H35" s="1"/>
      <c r="I35" s="1"/>
      <c r="J35" s="1"/>
      <c r="K35" s="1"/>
      <c r="L35" s="1"/>
    </row>
    <row r="36" spans="1:12" x14ac:dyDescent="0.25">
      <c r="A36" s="44" t="s">
        <v>71</v>
      </c>
      <c r="B36" s="42">
        <v>25.11</v>
      </c>
      <c r="C36" s="42">
        <v>3.63</v>
      </c>
      <c r="D36" s="42">
        <v>126</v>
      </c>
      <c r="E36" s="46" t="s">
        <v>64</v>
      </c>
      <c r="F36" s="42">
        <v>3.38</v>
      </c>
      <c r="G36" s="42">
        <v>84</v>
      </c>
      <c r="H36" s="1"/>
      <c r="I36" s="1"/>
      <c r="J36" s="1"/>
      <c r="K36" s="1"/>
      <c r="L36" s="1"/>
    </row>
    <row r="37" spans="1:12" x14ac:dyDescent="0.25">
      <c r="A37" s="44" t="s">
        <v>72</v>
      </c>
      <c r="B37" s="42">
        <v>22.98</v>
      </c>
      <c r="C37" s="42">
        <v>3.64</v>
      </c>
      <c r="D37" s="42">
        <v>82</v>
      </c>
      <c r="E37" s="42">
        <v>23.56</v>
      </c>
      <c r="F37" s="42">
        <v>3.8</v>
      </c>
      <c r="G37" s="42">
        <v>39</v>
      </c>
      <c r="H37" s="1"/>
      <c r="I37" s="1"/>
      <c r="J37" s="1"/>
      <c r="K37" s="1"/>
      <c r="L37" s="1"/>
    </row>
    <row r="38" spans="1:12" x14ac:dyDescent="0.25">
      <c r="A38" s="44" t="s">
        <v>73</v>
      </c>
      <c r="B38" s="42">
        <v>24.7</v>
      </c>
      <c r="C38" s="42">
        <v>3.22</v>
      </c>
      <c r="D38" s="42">
        <v>94</v>
      </c>
      <c r="E38" s="42">
        <v>25.24</v>
      </c>
      <c r="F38" s="42">
        <v>2.98</v>
      </c>
      <c r="G38" s="42">
        <v>45</v>
      </c>
      <c r="H38" s="1"/>
      <c r="I38" s="1"/>
      <c r="J38" s="1"/>
      <c r="K38" s="1"/>
      <c r="L38" s="1"/>
    </row>
    <row r="39" spans="1:12" x14ac:dyDescent="0.25">
      <c r="A39" s="44" t="s">
        <v>74</v>
      </c>
      <c r="B39" s="42">
        <v>22.29</v>
      </c>
      <c r="C39" s="42">
        <v>3.58</v>
      </c>
      <c r="D39" s="42">
        <v>45</v>
      </c>
      <c r="E39" s="42">
        <v>23.71</v>
      </c>
      <c r="F39" s="42">
        <v>3.1</v>
      </c>
      <c r="G39" s="42">
        <v>14</v>
      </c>
      <c r="H39" s="1"/>
      <c r="I39" s="1"/>
      <c r="J39" s="1"/>
      <c r="K39" s="1"/>
      <c r="L39" s="1"/>
    </row>
    <row r="40" spans="1:12" ht="15.75" thickBot="1" x14ac:dyDescent="0.3">
      <c r="A40" s="47" t="s">
        <v>75</v>
      </c>
      <c r="B40" s="43">
        <v>23.72</v>
      </c>
      <c r="C40" s="43">
        <v>4.0999999999999996</v>
      </c>
      <c r="D40" s="43">
        <v>50</v>
      </c>
      <c r="E40" s="43">
        <v>24.45</v>
      </c>
      <c r="F40" s="43">
        <v>3.44</v>
      </c>
      <c r="G40" s="43">
        <v>20</v>
      </c>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sheetData>
  <sheetProtection algorithmName="SHA-512" hashValue="reF0ybakYVaW8oewqNMGJFKyf/+MmkK5wem/U9WbB4f9Cdv/JifhVH1mg7HrYDmybqKIF3qdk0Dq7IYsSKXsqQ==" saltValue="IXO37pfCI0HvM3ACVlcOeQ==" spinCount="100000" sheet="1" objects="1" scenarios="1"/>
  <mergeCells count="3">
    <mergeCell ref="B18:G18"/>
    <mergeCell ref="B19:C19"/>
    <mergeCell ref="E19:F1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B804E0571324F48941C2ED973B41B98" ma:contentTypeVersion="4" ma:contentTypeDescription="Create a new document." ma:contentTypeScope="" ma:versionID="3c7a272a644098457b6abd21f04c8636">
  <xsd:schema xmlns:xsd="http://www.w3.org/2001/XMLSchema" xmlns:xs="http://www.w3.org/2001/XMLSchema" xmlns:p="http://schemas.microsoft.com/office/2006/metadata/properties" xmlns:ns3="2feb762b-24b5-433c-ba18-3a6f7cbfab69" targetNamespace="http://schemas.microsoft.com/office/2006/metadata/properties" ma:root="true" ma:fieldsID="2ad6fd01ae01a5cb59206a1d2c918f48" ns3:_="">
    <xsd:import namespace="2feb762b-24b5-433c-ba18-3a6f7cbfab69"/>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eb762b-24b5-433c-ba18-3a6f7cbfab69"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CA6162-B0E4-4718-8DDF-487122B2A33D}">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7FE208E-3F71-4ADF-BE77-67BE3BD35A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eb762b-24b5-433c-ba18-3a6f7cbfab6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1C2F25D-CBEF-4951-9C29-C90A83AE048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Calculator</vt:lpstr>
      <vt:lpstr>Tables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research</dc:creator>
  <cp:lastModifiedBy>Adam</cp:lastModifiedBy>
  <dcterms:created xsi:type="dcterms:W3CDTF">2010-06-07T19:46:32Z</dcterms:created>
  <dcterms:modified xsi:type="dcterms:W3CDTF">2019-12-23T04:41:55Z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0x0101006B804E0571324F48941C2ED973B41B98</vt:lpwstr>
  </property>
</Properties>
</file>